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20700" windowHeight="11760" activeTab="1"/>
  </bookViews>
  <sheets>
    <sheet name="Bclear sn futs" sheetId="1" r:id="rId1"/>
    <sheet name="Bclear sn options" sheetId="2" r:id="rId2"/>
    <sheet name="Bclear index options" sheetId="3" r:id="rId3"/>
    <sheet name="Sheet1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R17" i="3" l="1"/>
  <c r="Q17" i="3"/>
  <c r="P17" i="3"/>
  <c r="O17" i="3"/>
  <c r="N17" i="3"/>
  <c r="M17" i="3"/>
  <c r="L17" i="3"/>
  <c r="K17" i="3"/>
  <c r="J17" i="3"/>
  <c r="I17" i="3"/>
  <c r="H17" i="3"/>
  <c r="G17" i="3"/>
  <c r="R16" i="3"/>
  <c r="Q16" i="3"/>
  <c r="P16" i="3"/>
  <c r="O16" i="3"/>
  <c r="N16" i="3"/>
  <c r="M16" i="3"/>
  <c r="L16" i="3"/>
  <c r="K16" i="3"/>
  <c r="J16" i="3"/>
  <c r="I16" i="3"/>
  <c r="H16" i="3"/>
  <c r="G16" i="3"/>
  <c r="R15" i="3"/>
  <c r="Q15" i="3"/>
  <c r="P15" i="3"/>
  <c r="O15" i="3"/>
  <c r="N15" i="3"/>
  <c r="M15" i="3"/>
  <c r="L15" i="3"/>
  <c r="K15" i="3"/>
  <c r="J15" i="3"/>
  <c r="I15" i="3"/>
  <c r="H15" i="3"/>
  <c r="G15" i="3"/>
  <c r="R14" i="3"/>
  <c r="Q14" i="3"/>
  <c r="P14" i="3"/>
  <c r="O14" i="3"/>
  <c r="N14" i="3"/>
  <c r="M14" i="3"/>
  <c r="L14" i="3"/>
  <c r="K14" i="3"/>
  <c r="J14" i="3"/>
  <c r="I14" i="3"/>
  <c r="H14" i="3"/>
  <c r="G14" i="3"/>
  <c r="R13" i="3"/>
  <c r="Q13" i="3"/>
  <c r="P13" i="3"/>
  <c r="O13" i="3"/>
  <c r="N13" i="3"/>
  <c r="M13" i="3"/>
  <c r="L13" i="3"/>
  <c r="K13" i="3"/>
  <c r="J13" i="3"/>
  <c r="I13" i="3"/>
  <c r="H13" i="3"/>
  <c r="G13" i="3"/>
  <c r="R12" i="3"/>
  <c r="Q12" i="3"/>
  <c r="P12" i="3"/>
  <c r="O12" i="3"/>
  <c r="N12" i="3"/>
  <c r="M12" i="3"/>
  <c r="L12" i="3"/>
  <c r="K12" i="3"/>
  <c r="J12" i="3"/>
  <c r="I12" i="3"/>
  <c r="H12" i="3"/>
  <c r="G12" i="3"/>
  <c r="R11" i="3"/>
  <c r="Q11" i="3"/>
  <c r="P11" i="3"/>
  <c r="O11" i="3"/>
  <c r="N11" i="3"/>
  <c r="M11" i="3"/>
  <c r="L11" i="3"/>
  <c r="K11" i="3"/>
  <c r="J11" i="3"/>
  <c r="I11" i="3"/>
  <c r="H11" i="3"/>
  <c r="G11" i="3"/>
  <c r="R10" i="3"/>
  <c r="Q10" i="3"/>
  <c r="P10" i="3"/>
  <c r="O10" i="3"/>
  <c r="N10" i="3"/>
  <c r="M10" i="3"/>
  <c r="L10" i="3"/>
  <c r="K10" i="3"/>
  <c r="J10" i="3"/>
  <c r="I10" i="3"/>
  <c r="H10" i="3"/>
  <c r="G10" i="3"/>
  <c r="R9" i="3"/>
  <c r="Q9" i="3"/>
  <c r="P9" i="3"/>
  <c r="O9" i="3"/>
  <c r="N9" i="3"/>
  <c r="M9" i="3"/>
  <c r="L9" i="3"/>
  <c r="K9" i="3"/>
  <c r="J9" i="3"/>
  <c r="I9" i="3"/>
  <c r="H9" i="3"/>
  <c r="G9" i="3"/>
  <c r="R8" i="3"/>
  <c r="Q8" i="3"/>
  <c r="P8" i="3"/>
  <c r="O8" i="3"/>
  <c r="N8" i="3"/>
  <c r="M8" i="3"/>
  <c r="L8" i="3"/>
  <c r="K8" i="3"/>
  <c r="J8" i="3"/>
  <c r="I8" i="3"/>
  <c r="H8" i="3"/>
  <c r="G8" i="3"/>
  <c r="R7" i="3"/>
  <c r="Q7" i="3"/>
  <c r="P7" i="3"/>
  <c r="O7" i="3"/>
  <c r="N7" i="3"/>
  <c r="M7" i="3"/>
  <c r="L7" i="3"/>
  <c r="K7" i="3"/>
  <c r="J7" i="3"/>
  <c r="I7" i="3"/>
  <c r="H7" i="3"/>
  <c r="G7" i="3"/>
  <c r="R6" i="3"/>
  <c r="Q6" i="3"/>
  <c r="P6" i="3"/>
  <c r="O6" i="3"/>
  <c r="N6" i="3"/>
  <c r="M6" i="3"/>
  <c r="L6" i="3"/>
  <c r="K6" i="3"/>
  <c r="J6" i="3"/>
  <c r="I6" i="3"/>
  <c r="H6" i="3"/>
  <c r="G6" i="3"/>
  <c r="R5" i="3"/>
  <c r="Q5" i="3"/>
  <c r="P5" i="3"/>
  <c r="O5" i="3"/>
  <c r="N5" i="3"/>
  <c r="M5" i="3"/>
  <c r="L5" i="3"/>
  <c r="K5" i="3"/>
  <c r="J5" i="3"/>
  <c r="I5" i="3"/>
  <c r="H5" i="3"/>
  <c r="G5" i="3"/>
  <c r="R4" i="3"/>
  <c r="Q4" i="3"/>
  <c r="P4" i="3"/>
  <c r="O4" i="3"/>
  <c r="N4" i="3"/>
  <c r="M4" i="3"/>
  <c r="L4" i="3"/>
  <c r="K4" i="3"/>
  <c r="J4" i="3"/>
  <c r="I4" i="3"/>
  <c r="H4" i="3"/>
  <c r="G4" i="3"/>
  <c r="R3" i="3"/>
  <c r="Q3" i="3"/>
  <c r="P3" i="3"/>
  <c r="O3" i="3"/>
  <c r="N3" i="3"/>
  <c r="M3" i="3"/>
  <c r="L3" i="3"/>
  <c r="K3" i="3"/>
  <c r="J3" i="3"/>
  <c r="I3" i="3"/>
  <c r="H3" i="3"/>
  <c r="G3" i="3"/>
  <c r="R2" i="3"/>
  <c r="Q2" i="3"/>
  <c r="P2" i="3"/>
  <c r="O2" i="3"/>
  <c r="N2" i="3"/>
  <c r="M2" i="3"/>
  <c r="L2" i="3"/>
  <c r="K2" i="3"/>
  <c r="J2" i="3"/>
  <c r="I2" i="3"/>
  <c r="H2" i="3"/>
  <c r="G2" i="3"/>
</calcChain>
</file>

<file path=xl/sharedStrings.xml><?xml version="1.0" encoding="utf-8"?>
<sst xmlns="http://schemas.openxmlformats.org/spreadsheetml/2006/main" count="179" uniqueCount="105">
  <si>
    <t>Single Names</t>
  </si>
  <si>
    <t>Ticker</t>
  </si>
  <si>
    <t>BARCLAYS PLC</t>
  </si>
  <si>
    <t>CANADIAN NATURAL RESOURCES</t>
  </si>
  <si>
    <t>CARLSBERG A/S B</t>
  </si>
  <si>
    <t>CARREFOUR SA</t>
  </si>
  <si>
    <t>DAIMLER AG</t>
  </si>
  <si>
    <t>DANSKE BANK AS</t>
  </si>
  <si>
    <t>DEUTSCHE BANK AG</t>
  </si>
  <si>
    <t>DIAGEO PLC</t>
  </si>
  <si>
    <t>FRESENIUS SE &amp; CO KGAA</t>
  </si>
  <si>
    <t>GAS NATURAL SDG SA</t>
  </si>
  <si>
    <t>GAZPROM (OAO) ADS</t>
  </si>
  <si>
    <t>HSBC HOLDINGS PLC</t>
  </si>
  <si>
    <t>IBERDROLA SA</t>
  </si>
  <si>
    <t>LLOYDS BANKING GROUP PLC</t>
  </si>
  <si>
    <t>NORDEA BANK AB</t>
  </si>
  <si>
    <t>NOVARTIS AG</t>
  </si>
  <si>
    <t>NOVO-NORDISK A/S</t>
  </si>
  <si>
    <t>PANDORA SA</t>
  </si>
  <si>
    <t>POLYUS GOLD INTERNATIONAL LTD</t>
  </si>
  <si>
    <t>TDC A/S</t>
  </si>
  <si>
    <t>TELEFONICA SA</t>
  </si>
  <si>
    <t>VOLVO AB - B SHARES</t>
  </si>
  <si>
    <t>CNW</t>
  </si>
  <si>
    <t>CLD</t>
  </si>
  <si>
    <t>OGY</t>
  </si>
  <si>
    <t>OGZ</t>
  </si>
  <si>
    <t>GAD</t>
  </si>
  <si>
    <t>HSY</t>
  </si>
  <si>
    <t>NDY</t>
  </si>
  <si>
    <t>NAY</t>
  </si>
  <si>
    <t>NFY</t>
  </si>
  <si>
    <t>NFZ</t>
  </si>
  <si>
    <t>PAD</t>
  </si>
  <si>
    <t>PLO</t>
  </si>
  <si>
    <t>TKF</t>
  </si>
  <si>
    <t>VCY</t>
  </si>
  <si>
    <t>MiFID</t>
  </si>
  <si>
    <t>DGQ</t>
  </si>
  <si>
    <t>BBQ</t>
  </si>
  <si>
    <t>CMX</t>
  </si>
  <si>
    <t>HSQ</t>
  </si>
  <si>
    <t>DCQ</t>
  </si>
  <si>
    <t>ZOX</t>
  </si>
  <si>
    <t>IEX</t>
  </si>
  <si>
    <t>TEQ</t>
  </si>
  <si>
    <t>LLQ</t>
  </si>
  <si>
    <t>DBQ</t>
  </si>
  <si>
    <t>OGV</t>
  </si>
  <si>
    <t>AEX-INDEX</t>
  </si>
  <si>
    <t>XAX</t>
  </si>
  <si>
    <t>YAX</t>
  </si>
  <si>
    <t>BEL 20</t>
  </si>
  <si>
    <t>XBL</t>
  </si>
  <si>
    <t>YBL</t>
  </si>
  <si>
    <t>CAC 40</t>
  </si>
  <si>
    <t>XCC</t>
  </si>
  <si>
    <t>YCC</t>
  </si>
  <si>
    <t>FTSE 100</t>
  </si>
  <si>
    <t>XUK</t>
  </si>
  <si>
    <t>FLX</t>
  </si>
  <si>
    <t>FTSE 250</t>
  </si>
  <si>
    <t>YFS</t>
  </si>
  <si>
    <t>FTSEUROFIRST 100</t>
  </si>
  <si>
    <t>XFP</t>
  </si>
  <si>
    <t>YFP</t>
  </si>
  <si>
    <t>FTSEUROFIRST 80</t>
  </si>
  <si>
    <t>XFE</t>
  </si>
  <si>
    <t>YFE</t>
  </si>
  <si>
    <t>MSCI EUROPE NTR EUR</t>
  </si>
  <si>
    <t>MPY</t>
  </si>
  <si>
    <t>PSI 20</t>
  </si>
  <si>
    <t>XPI</t>
  </si>
  <si>
    <t>YPI</t>
  </si>
  <si>
    <t>Bclear Rankings by Month</t>
  </si>
  <si>
    <t>Index Names</t>
  </si>
  <si>
    <t>-</t>
  </si>
  <si>
    <t>Liquid</t>
  </si>
  <si>
    <t>Absent</t>
  </si>
  <si>
    <t>BANKIA SAU</t>
  </si>
  <si>
    <t>BNG</t>
  </si>
  <si>
    <t>BANCO COMERCIAL PORTUGUES</t>
  </si>
  <si>
    <t>PMY</t>
  </si>
  <si>
    <t>BANCO DE SABADELL SA</t>
  </si>
  <si>
    <t>TVY</t>
  </si>
  <si>
    <t>TKK</t>
  </si>
  <si>
    <t>SWEDBANK AB</t>
  </si>
  <si>
    <t>FSY</t>
  </si>
  <si>
    <t>H. LUNDBECK A/S</t>
  </si>
  <si>
    <t>LUF</t>
  </si>
  <si>
    <t>OGB</t>
  </si>
  <si>
    <t>BANCO SANTANDER SA</t>
  </si>
  <si>
    <t>SJQ</t>
  </si>
  <si>
    <t>DEUTSCHE TELEKOM AG</t>
  </si>
  <si>
    <t>DTQ</t>
  </si>
  <si>
    <t>IEQ</t>
  </si>
  <si>
    <t>TEJ</t>
  </si>
  <si>
    <t>AXA SA</t>
  </si>
  <si>
    <t>CJQ</t>
  </si>
  <si>
    <t>GDF SUEZ</t>
  </si>
  <si>
    <t>GDQ</t>
  </si>
  <si>
    <t>CJX</t>
  </si>
  <si>
    <t>PEUGEOT SA</t>
  </si>
  <si>
    <t>UGQ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</si>
</sst>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0"/>
      <name val="Arial"/>
      <family val="2"/>
    </font>
    <font>
      <b/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0"/>
      <name val="Calibri"/>
      <family val="2"/>
      <scheme val="minor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17" fontId="2" fillId="2" borderId="1" xfId="0" applyNumberFormat="1" applyFont="1" applyFill="1" applyBorder="1" applyAlignment="1" applyProtection="1">
      <alignment horizontal="right" vertical="top" wrapText="1"/>
      <protection locked="0"/>
    </xf>
    <xf numFmtId="17" fontId="2" fillId="2" borderId="2" xfId="0" applyNumberFormat="1" applyFont="1" applyFill="1" applyBorder="1" applyAlignment="1" applyProtection="1">
      <alignment horizontal="right" vertical="top" wrapText="1"/>
      <protection locked="0"/>
    </xf>
    <xf numFmtId="17" fontId="2" fillId="2" borderId="3" xfId="0" applyNumberFormat="1" applyFont="1" applyFill="1" applyBorder="1" applyAlignment="1" applyProtection="1">
      <alignment horizontal="right" vertical="top" wrapText="1"/>
      <protection locked="0"/>
    </xf>
    <xf numFmtId="0" fontId="3" fillId="0" borderId="1" xfId="0" applyNumberFormat="1" applyFont="1" applyFill="1" applyBorder="1" applyAlignment="1" applyProtection="1">
      <alignment vertical="top"/>
      <protection locked="0"/>
    </xf>
    <xf numFmtId="0" fontId="2" fillId="0" borderId="2" xfId="0" applyNumberFormat="1" applyFont="1" applyBorder="1" applyAlignment="1" applyProtection="1">
      <alignment horizontal="right" vertical="top" wrapText="1"/>
      <protection locked="0"/>
    </xf>
    <xf numFmtId="17" fontId="4" fillId="2" borderId="2" xfId="0" applyNumberFormat="1" applyFont="1" applyFill="1" applyBorder="1"/>
    <xf numFmtId="17" fontId="4" fillId="0" borderId="2" xfId="0" applyNumberFormat="1" applyFont="1" applyBorder="1"/>
    <xf numFmtId="17" fontId="4" fillId="2" borderId="3" xfId="0" applyNumberFormat="1" applyFont="1" applyFill="1" applyBorder="1"/>
    <xf numFmtId="0" fontId="0" fillId="0" borderId="0" xfId="0" applyFont="1"/>
    <xf numFmtId="0" fontId="7" fillId="0" borderId="1" xfId="0" applyNumberFormat="1" applyFont="1" applyFill="1" applyBorder="1" applyAlignment="1" applyProtection="1">
      <alignment vertical="top"/>
      <protection locked="0"/>
    </xf>
    <xf numFmtId="0" fontId="8" fillId="0" borderId="2" xfId="0" applyNumberFormat="1" applyFont="1" applyBorder="1" applyAlignment="1" applyProtection="1">
      <alignment horizontal="right" vertical="top" wrapText="1"/>
      <protection locked="0"/>
    </xf>
    <xf numFmtId="17" fontId="6" fillId="2" borderId="2" xfId="0" applyNumberFormat="1" applyFont="1" applyFill="1" applyBorder="1"/>
    <xf numFmtId="17" fontId="6" fillId="0" borderId="2" xfId="0" applyNumberFormat="1" applyFont="1" applyBorder="1"/>
    <xf numFmtId="17" fontId="6" fillId="2" borderId="3" xfId="0" applyNumberFormat="1" applyFont="1" applyFill="1" applyBorder="1"/>
    <xf numFmtId="165" fontId="0" fillId="0" borderId="0" xfId="1" applyNumberFormat="1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5" fontId="9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ostabile\AppData\Local\Microsoft\Windows\Temporary%20Internet%20Files\Content.Outlook\FGCZCKR5\BClear%20Monthly%20Stats%20Comparison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BClear Sn futs"/>
      <sheetName val="Rank"/>
      <sheetName val="BClear Sn options rank"/>
      <sheetName val="index futs"/>
      <sheetName val="Rank (3)"/>
      <sheetName val="index options"/>
      <sheetName val="Rank (4)"/>
      <sheetName val="futs 2013"/>
      <sheetName val="options 2013"/>
      <sheetName val="index futs 2013"/>
      <sheetName val="index options 2013"/>
      <sheetName val="Sheet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G2" t="str">
            <v>XAX</v>
          </cell>
          <cell r="I2" t="str">
            <v>BCL</v>
          </cell>
          <cell r="K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</row>
        <row r="3">
          <cell r="G3" t="str">
            <v>YAX</v>
          </cell>
          <cell r="I3" t="str">
            <v>BCL</v>
          </cell>
          <cell r="K3">
            <v>145400</v>
          </cell>
          <cell r="M3">
            <v>0</v>
          </cell>
          <cell r="N3">
            <v>35600</v>
          </cell>
          <cell r="O3">
            <v>0</v>
          </cell>
          <cell r="P3">
            <v>0</v>
          </cell>
          <cell r="Q3">
            <v>109800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</row>
        <row r="4">
          <cell r="G4" t="str">
            <v>XBL</v>
          </cell>
          <cell r="I4" t="str">
            <v>BCL</v>
          </cell>
          <cell r="K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G5" t="str">
            <v>YBL</v>
          </cell>
          <cell r="I5" t="str">
            <v>BCL</v>
          </cell>
          <cell r="K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</row>
        <row r="6">
          <cell r="G6" t="str">
            <v>XCC</v>
          </cell>
          <cell r="I6" t="str">
            <v>BCL</v>
          </cell>
          <cell r="K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</row>
        <row r="7">
          <cell r="G7" t="str">
            <v>YCC</v>
          </cell>
          <cell r="I7" t="str">
            <v>BCL</v>
          </cell>
          <cell r="K7">
            <v>155560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155560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G8" t="str">
            <v>ESX</v>
          </cell>
          <cell r="I8" t="str">
            <v>BCL</v>
          </cell>
          <cell r="K8">
            <v>1110604751.7423871</v>
          </cell>
          <cell r="M8">
            <v>161501405.949516</v>
          </cell>
          <cell r="N8">
            <v>111434453.703293</v>
          </cell>
          <cell r="O8">
            <v>103110001.26551199</v>
          </cell>
          <cell r="P8">
            <v>79155668.829916</v>
          </cell>
          <cell r="Q8">
            <v>110535123.748137</v>
          </cell>
          <cell r="R8">
            <v>105091392.91115801</v>
          </cell>
          <cell r="S8">
            <v>87141047.522209004</v>
          </cell>
          <cell r="T8">
            <v>61551330.451338001</v>
          </cell>
          <cell r="U8">
            <v>63383984.065478995</v>
          </cell>
          <cell r="V8">
            <v>90168287.768022999</v>
          </cell>
          <cell r="W8">
            <v>74554916.737602994</v>
          </cell>
          <cell r="X8">
            <v>62977138.790203005</v>
          </cell>
        </row>
        <row r="9">
          <cell r="G9" t="str">
            <v>XUK</v>
          </cell>
          <cell r="I9" t="str">
            <v>BCL</v>
          </cell>
          <cell r="K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G10" t="str">
            <v>FLX</v>
          </cell>
          <cell r="I10" t="str">
            <v>BCL</v>
          </cell>
          <cell r="K10">
            <v>65807625.768974997</v>
          </cell>
          <cell r="M10">
            <v>4273489.3067859998</v>
          </cell>
          <cell r="N10">
            <v>3936296.0192140001</v>
          </cell>
          <cell r="O10">
            <v>2487400.894328</v>
          </cell>
          <cell r="P10">
            <v>4223445.5379380006</v>
          </cell>
          <cell r="Q10">
            <v>1870837.21964</v>
          </cell>
          <cell r="R10">
            <v>3459119.7611059998</v>
          </cell>
          <cell r="S10">
            <v>7082071.49254</v>
          </cell>
          <cell r="T10">
            <v>7212760.1684339996</v>
          </cell>
          <cell r="U10">
            <v>11788654.672915</v>
          </cell>
          <cell r="V10">
            <v>5280670.6309560006</v>
          </cell>
          <cell r="W10">
            <v>9058043.6436379999</v>
          </cell>
          <cell r="X10">
            <v>5134836.4214799991</v>
          </cell>
        </row>
        <row r="11">
          <cell r="G11" t="str">
            <v>YFS</v>
          </cell>
          <cell r="I11" t="str">
            <v>BCL</v>
          </cell>
          <cell r="K11">
            <v>150794.35700799999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150794.35700799999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</row>
        <row r="12">
          <cell r="G12" t="str">
            <v>XFP</v>
          </cell>
          <cell r="I12" t="str">
            <v>BCL</v>
          </cell>
          <cell r="K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</row>
        <row r="13">
          <cell r="G13" t="str">
            <v>YFP</v>
          </cell>
          <cell r="I13" t="str">
            <v>BCL</v>
          </cell>
          <cell r="K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G14" t="str">
            <v>XFE</v>
          </cell>
          <cell r="I14" t="str">
            <v>BCL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G15" t="str">
            <v>YFE</v>
          </cell>
          <cell r="I15" t="str">
            <v>BCL</v>
          </cell>
          <cell r="K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G16" t="str">
            <v>MPY</v>
          </cell>
          <cell r="I16" t="str">
            <v>BCL</v>
          </cell>
          <cell r="K16">
            <v>0</v>
          </cell>
          <cell r="X16">
            <v>0</v>
          </cell>
        </row>
        <row r="17">
          <cell r="G17" t="str">
            <v>XPI</v>
          </cell>
          <cell r="I17" t="str">
            <v>BCL</v>
          </cell>
          <cell r="K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G18" t="str">
            <v>YPI</v>
          </cell>
          <cell r="I18" t="str">
            <v>BCL</v>
          </cell>
          <cell r="K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opLeftCell="M1" workbookViewId="0">
      <selection activeCell="X32" sqref="X32"/>
    </sheetView>
  </sheetViews>
  <sheetFormatPr defaultRowHeight="15" x14ac:dyDescent="0.25"/>
  <cols>
    <col min="17" max="17" width="30.140625" customWidth="1"/>
  </cols>
  <sheetData>
    <row r="1" spans="1:33" ht="21" x14ac:dyDescent="0.35">
      <c r="A1" s="21" t="s">
        <v>75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</row>
    <row r="2" spans="1:33" x14ac:dyDescent="0.25">
      <c r="A2" s="1">
        <v>41275</v>
      </c>
      <c r="B2" s="2">
        <v>41306</v>
      </c>
      <c r="C2" s="2">
        <v>41334</v>
      </c>
      <c r="D2" s="2">
        <v>41365</v>
      </c>
      <c r="E2" s="2">
        <v>41395</v>
      </c>
      <c r="F2" s="2">
        <v>41426</v>
      </c>
      <c r="G2" s="2">
        <v>41456</v>
      </c>
      <c r="H2" s="2">
        <v>41487</v>
      </c>
      <c r="I2" s="2">
        <v>41518</v>
      </c>
      <c r="J2" s="2">
        <v>41548</v>
      </c>
      <c r="K2" s="2">
        <v>41579</v>
      </c>
      <c r="L2" s="2">
        <v>41609</v>
      </c>
      <c r="M2" s="2">
        <v>41640</v>
      </c>
      <c r="N2" s="2">
        <v>41671</v>
      </c>
      <c r="O2" s="3">
        <v>41699</v>
      </c>
      <c r="P2" s="2" t="s">
        <v>38</v>
      </c>
      <c r="Q2" s="4" t="s">
        <v>0</v>
      </c>
      <c r="R2" s="5" t="s">
        <v>1</v>
      </c>
      <c r="S2" s="6">
        <v>41699</v>
      </c>
      <c r="T2" s="7">
        <v>41671</v>
      </c>
      <c r="U2" s="6">
        <v>41640</v>
      </c>
      <c r="V2" s="7">
        <v>41609</v>
      </c>
      <c r="W2" s="6">
        <v>41579</v>
      </c>
      <c r="X2" s="7">
        <v>41548</v>
      </c>
      <c r="Y2" s="6">
        <v>41518</v>
      </c>
      <c r="Z2" s="7">
        <v>41487</v>
      </c>
      <c r="AA2" s="6">
        <v>41456</v>
      </c>
      <c r="AB2" s="7">
        <v>41426</v>
      </c>
      <c r="AC2" s="6">
        <v>41395</v>
      </c>
      <c r="AD2" s="7">
        <v>41365</v>
      </c>
      <c r="AE2" s="6">
        <v>41334</v>
      </c>
      <c r="AF2" s="7">
        <v>41306</v>
      </c>
      <c r="AG2" s="8">
        <v>41275</v>
      </c>
    </row>
    <row r="3" spans="1:33" x14ac:dyDescent="0.25">
      <c r="A3" s="18">
        <v>67</v>
      </c>
      <c r="B3" s="18">
        <v>20</v>
      </c>
      <c r="C3" s="18">
        <v>1</v>
      </c>
      <c r="D3" s="18">
        <v>203</v>
      </c>
      <c r="E3" s="18">
        <v>135</v>
      </c>
      <c r="F3" s="18">
        <v>1</v>
      </c>
      <c r="G3" s="18">
        <v>9</v>
      </c>
      <c r="H3" s="18">
        <v>1</v>
      </c>
      <c r="I3" s="18">
        <v>101</v>
      </c>
      <c r="J3" s="18">
        <v>55</v>
      </c>
      <c r="K3" s="18">
        <v>7</v>
      </c>
      <c r="L3" s="18">
        <v>3</v>
      </c>
      <c r="M3" s="18">
        <v>68</v>
      </c>
      <c r="N3" s="18">
        <v>22</v>
      </c>
      <c r="O3" s="18">
        <v>1</v>
      </c>
      <c r="P3" s="19" t="s">
        <v>78</v>
      </c>
      <c r="Q3" s="19" t="s">
        <v>21</v>
      </c>
      <c r="R3" s="19" t="s">
        <v>36</v>
      </c>
      <c r="S3" s="18">
        <v>3213900</v>
      </c>
      <c r="T3" s="18">
        <v>32500</v>
      </c>
      <c r="U3" s="18">
        <v>0</v>
      </c>
      <c r="V3" s="18">
        <v>953835</v>
      </c>
      <c r="W3" s="18">
        <v>113250</v>
      </c>
      <c r="X3" s="18">
        <v>0</v>
      </c>
      <c r="Y3" s="18">
        <v>0</v>
      </c>
      <c r="Z3" s="18">
        <v>1695255</v>
      </c>
      <c r="AA3" s="18">
        <v>143000</v>
      </c>
      <c r="AB3" s="18">
        <v>1213800</v>
      </c>
      <c r="AC3" s="18">
        <v>0</v>
      </c>
      <c r="AD3" s="18">
        <v>0</v>
      </c>
      <c r="AE3" s="18">
        <v>3079293</v>
      </c>
      <c r="AF3" s="18">
        <v>57500</v>
      </c>
      <c r="AG3" s="18">
        <v>0</v>
      </c>
    </row>
    <row r="4" spans="1:33" x14ac:dyDescent="0.25">
      <c r="A4" s="18">
        <v>103</v>
      </c>
      <c r="B4" s="18">
        <v>72</v>
      </c>
      <c r="C4" s="18">
        <v>2</v>
      </c>
      <c r="D4" s="18">
        <v>80</v>
      </c>
      <c r="E4" s="18">
        <v>138</v>
      </c>
      <c r="F4" s="18">
        <v>5</v>
      </c>
      <c r="G4" s="18">
        <v>64</v>
      </c>
      <c r="H4" s="18">
        <v>6</v>
      </c>
      <c r="I4" s="18">
        <v>9</v>
      </c>
      <c r="J4" s="18">
        <v>91</v>
      </c>
      <c r="K4" s="18">
        <v>59</v>
      </c>
      <c r="L4" s="18">
        <v>14</v>
      </c>
      <c r="M4" s="18">
        <v>22</v>
      </c>
      <c r="N4" s="18">
        <v>77</v>
      </c>
      <c r="O4" s="18">
        <v>2</v>
      </c>
      <c r="P4" s="19" t="s">
        <v>78</v>
      </c>
      <c r="Q4" s="19" t="s">
        <v>18</v>
      </c>
      <c r="R4" s="19" t="s">
        <v>32</v>
      </c>
      <c r="S4" s="18">
        <v>2815100</v>
      </c>
      <c r="T4" s="18">
        <v>0</v>
      </c>
      <c r="U4" s="18">
        <v>4210</v>
      </c>
      <c r="V4" s="18">
        <v>143000</v>
      </c>
      <c r="W4" s="18">
        <v>0</v>
      </c>
      <c r="X4" s="18">
        <v>0</v>
      </c>
      <c r="Y4" s="18">
        <v>71500</v>
      </c>
      <c r="Z4" s="18">
        <v>125500</v>
      </c>
      <c r="AA4" s="18">
        <v>0</v>
      </c>
      <c r="AB4" s="18">
        <v>228500</v>
      </c>
      <c r="AC4" s="18">
        <v>0</v>
      </c>
      <c r="AD4" s="18">
        <v>3500</v>
      </c>
      <c r="AE4" s="18">
        <v>1454428</v>
      </c>
      <c r="AF4" s="18">
        <v>0</v>
      </c>
      <c r="AG4" s="18">
        <v>0</v>
      </c>
    </row>
    <row r="5" spans="1:33" x14ac:dyDescent="0.25">
      <c r="A5" s="18">
        <v>43</v>
      </c>
      <c r="B5" s="18">
        <v>46</v>
      </c>
      <c r="C5" s="18">
        <v>373</v>
      </c>
      <c r="D5" s="18">
        <v>352</v>
      </c>
      <c r="E5" s="18">
        <v>314</v>
      </c>
      <c r="F5" s="18">
        <v>254</v>
      </c>
      <c r="G5" s="18">
        <v>222</v>
      </c>
      <c r="H5" s="18">
        <v>207</v>
      </c>
      <c r="I5" s="18">
        <v>190</v>
      </c>
      <c r="J5" s="18">
        <v>175</v>
      </c>
      <c r="K5" s="18">
        <v>163</v>
      </c>
      <c r="L5" s="18">
        <v>149</v>
      </c>
      <c r="M5" s="18">
        <v>97</v>
      </c>
      <c r="N5" s="18">
        <v>78</v>
      </c>
      <c r="O5" s="18">
        <v>3</v>
      </c>
      <c r="P5" s="19" t="s">
        <v>78</v>
      </c>
      <c r="Q5" s="19" t="s">
        <v>7</v>
      </c>
      <c r="R5" s="19" t="s">
        <v>26</v>
      </c>
      <c r="S5" s="18">
        <v>1724300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18">
        <v>0</v>
      </c>
      <c r="Z5" s="18">
        <v>0</v>
      </c>
      <c r="AA5" s="18">
        <v>0</v>
      </c>
      <c r="AB5" s="18">
        <v>0</v>
      </c>
      <c r="AC5" s="18">
        <v>0</v>
      </c>
      <c r="AD5" s="18">
        <v>0</v>
      </c>
      <c r="AE5" s="18">
        <v>0</v>
      </c>
      <c r="AF5" s="18">
        <v>2130</v>
      </c>
      <c r="AG5" s="18">
        <v>2130</v>
      </c>
    </row>
    <row r="6" spans="1:33" x14ac:dyDescent="0.25">
      <c r="A6" s="18">
        <v>112</v>
      </c>
      <c r="B6" s="18">
        <v>82</v>
      </c>
      <c r="C6" s="18">
        <v>16</v>
      </c>
      <c r="D6" s="18">
        <v>353</v>
      </c>
      <c r="E6" s="18">
        <v>315</v>
      </c>
      <c r="F6" s="18">
        <v>255</v>
      </c>
      <c r="G6" s="18">
        <v>223</v>
      </c>
      <c r="H6" s="18">
        <v>208</v>
      </c>
      <c r="I6" s="18">
        <v>191</v>
      </c>
      <c r="J6" s="18">
        <v>176</v>
      </c>
      <c r="K6" s="18">
        <v>164</v>
      </c>
      <c r="L6" s="18">
        <v>150</v>
      </c>
      <c r="M6" s="18">
        <v>98</v>
      </c>
      <c r="N6" s="18">
        <v>79</v>
      </c>
      <c r="O6" s="18">
        <v>4</v>
      </c>
      <c r="P6" s="19" t="s">
        <v>78</v>
      </c>
      <c r="Q6" s="19" t="s">
        <v>16</v>
      </c>
      <c r="R6" s="19" t="s">
        <v>30</v>
      </c>
      <c r="S6" s="18">
        <v>429200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18">
        <v>0</v>
      </c>
      <c r="AB6" s="18">
        <v>0</v>
      </c>
      <c r="AC6" s="18">
        <v>0</v>
      </c>
      <c r="AD6" s="18">
        <v>0</v>
      </c>
      <c r="AE6" s="18">
        <v>98460</v>
      </c>
      <c r="AF6" s="18">
        <v>0</v>
      </c>
      <c r="AG6" s="18">
        <v>0</v>
      </c>
    </row>
    <row r="7" spans="1:33" x14ac:dyDescent="0.25">
      <c r="A7" s="18">
        <v>120</v>
      </c>
      <c r="B7" s="18">
        <v>91</v>
      </c>
      <c r="C7" s="18">
        <v>29</v>
      </c>
      <c r="D7" s="18">
        <v>354</v>
      </c>
      <c r="E7" s="18">
        <v>316</v>
      </c>
      <c r="F7" s="18">
        <v>256</v>
      </c>
      <c r="G7" s="18">
        <v>224</v>
      </c>
      <c r="H7" s="18">
        <v>209</v>
      </c>
      <c r="I7" s="18">
        <v>192</v>
      </c>
      <c r="J7" s="18">
        <v>177</v>
      </c>
      <c r="K7" s="18">
        <v>165</v>
      </c>
      <c r="L7" s="18">
        <v>151</v>
      </c>
      <c r="M7" s="18">
        <v>99</v>
      </c>
      <c r="N7" s="18">
        <v>80</v>
      </c>
      <c r="O7" s="18">
        <v>5</v>
      </c>
      <c r="P7" s="19" t="s">
        <v>78</v>
      </c>
      <c r="Q7" s="19" t="s">
        <v>18</v>
      </c>
      <c r="R7" s="19" t="s">
        <v>33</v>
      </c>
      <c r="S7" s="18">
        <v>330000</v>
      </c>
      <c r="T7" s="18">
        <v>0</v>
      </c>
      <c r="U7" s="18">
        <v>0</v>
      </c>
      <c r="V7" s="18">
        <v>0</v>
      </c>
      <c r="W7" s="18">
        <v>0</v>
      </c>
      <c r="X7" s="18">
        <v>0</v>
      </c>
      <c r="Y7" s="18">
        <v>0</v>
      </c>
      <c r="Z7" s="18">
        <v>0</v>
      </c>
      <c r="AA7" s="18">
        <v>0</v>
      </c>
      <c r="AB7" s="18">
        <v>0</v>
      </c>
      <c r="AC7" s="18">
        <v>0</v>
      </c>
      <c r="AD7" s="18">
        <v>0</v>
      </c>
      <c r="AE7" s="18">
        <v>19800</v>
      </c>
      <c r="AF7" s="18">
        <v>0</v>
      </c>
      <c r="AG7" s="18">
        <v>0</v>
      </c>
    </row>
    <row r="8" spans="1:33" x14ac:dyDescent="0.25">
      <c r="A8" s="18">
        <v>393</v>
      </c>
      <c r="B8" s="18">
        <v>389</v>
      </c>
      <c r="C8" s="18">
        <v>374</v>
      </c>
      <c r="D8" s="18">
        <v>355</v>
      </c>
      <c r="E8" s="18">
        <v>317</v>
      </c>
      <c r="F8" s="18">
        <v>257</v>
      </c>
      <c r="G8" s="18">
        <v>225</v>
      </c>
      <c r="H8" s="18">
        <v>210</v>
      </c>
      <c r="I8" s="18">
        <v>193</v>
      </c>
      <c r="J8" s="18">
        <v>178</v>
      </c>
      <c r="K8" s="18">
        <v>166</v>
      </c>
      <c r="L8" s="18">
        <v>152</v>
      </c>
      <c r="M8" s="18">
        <v>100</v>
      </c>
      <c r="N8" s="18">
        <v>81</v>
      </c>
      <c r="O8" s="18">
        <v>6</v>
      </c>
      <c r="P8" s="19" t="s">
        <v>79</v>
      </c>
      <c r="Q8" s="19" t="s">
        <v>3</v>
      </c>
      <c r="R8" s="19" t="s">
        <v>24</v>
      </c>
      <c r="S8" s="18">
        <v>266470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0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</row>
    <row r="9" spans="1:33" x14ac:dyDescent="0.25">
      <c r="A9" s="18">
        <v>394</v>
      </c>
      <c r="B9" s="18">
        <v>390</v>
      </c>
      <c r="C9" s="18">
        <v>375</v>
      </c>
      <c r="D9" s="18">
        <v>356</v>
      </c>
      <c r="E9" s="18">
        <v>318</v>
      </c>
      <c r="F9" s="18">
        <v>258</v>
      </c>
      <c r="G9" s="18">
        <v>226</v>
      </c>
      <c r="H9" s="18">
        <v>211</v>
      </c>
      <c r="I9" s="18">
        <v>194</v>
      </c>
      <c r="J9" s="18">
        <v>179</v>
      </c>
      <c r="K9" s="18">
        <v>167</v>
      </c>
      <c r="L9" s="18">
        <v>153</v>
      </c>
      <c r="M9" s="18">
        <v>101</v>
      </c>
      <c r="N9" s="18">
        <v>82</v>
      </c>
      <c r="O9" s="18">
        <v>7</v>
      </c>
      <c r="P9" s="19" t="s">
        <v>78</v>
      </c>
      <c r="Q9" s="19" t="s">
        <v>80</v>
      </c>
      <c r="R9" s="19" t="s">
        <v>81</v>
      </c>
      <c r="S9" s="18">
        <v>220000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8">
        <v>0</v>
      </c>
      <c r="AB9" s="18">
        <v>0</v>
      </c>
      <c r="AC9" s="18">
        <v>0</v>
      </c>
      <c r="AD9" s="18">
        <v>0</v>
      </c>
      <c r="AE9" s="18">
        <v>0</v>
      </c>
      <c r="AF9" s="18">
        <v>0</v>
      </c>
      <c r="AG9" s="18">
        <v>0</v>
      </c>
    </row>
    <row r="10" spans="1:33" x14ac:dyDescent="0.25">
      <c r="A10" s="18">
        <v>191</v>
      </c>
      <c r="B10" s="18">
        <v>174</v>
      </c>
      <c r="C10" s="18">
        <v>127</v>
      </c>
      <c r="D10" s="18">
        <v>56</v>
      </c>
      <c r="E10" s="18">
        <v>319</v>
      </c>
      <c r="F10" s="18">
        <v>259</v>
      </c>
      <c r="G10" s="18">
        <v>227</v>
      </c>
      <c r="H10" s="18">
        <v>212</v>
      </c>
      <c r="I10" s="18">
        <v>195</v>
      </c>
      <c r="J10" s="18">
        <v>180</v>
      </c>
      <c r="K10" s="18">
        <v>168</v>
      </c>
      <c r="L10" s="18">
        <v>154</v>
      </c>
      <c r="M10" s="18">
        <v>102</v>
      </c>
      <c r="N10" s="18">
        <v>83</v>
      </c>
      <c r="O10" s="18">
        <v>8</v>
      </c>
      <c r="P10" s="19" t="s">
        <v>78</v>
      </c>
      <c r="Q10" s="19" t="s">
        <v>23</v>
      </c>
      <c r="R10" s="19" t="s">
        <v>37</v>
      </c>
      <c r="S10" s="18">
        <v>212500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19200</v>
      </c>
      <c r="AE10" s="18">
        <v>0</v>
      </c>
      <c r="AF10" s="18">
        <v>0</v>
      </c>
      <c r="AG10" s="18">
        <v>0</v>
      </c>
    </row>
    <row r="11" spans="1:33" x14ac:dyDescent="0.25">
      <c r="A11" s="18">
        <v>381</v>
      </c>
      <c r="B11" s="18">
        <v>376</v>
      </c>
      <c r="C11" s="18">
        <v>360</v>
      </c>
      <c r="D11" s="18">
        <v>338</v>
      </c>
      <c r="E11" s="18">
        <v>299</v>
      </c>
      <c r="F11" s="18">
        <v>239</v>
      </c>
      <c r="G11" s="18">
        <v>207</v>
      </c>
      <c r="H11" s="18">
        <v>192</v>
      </c>
      <c r="I11" s="18">
        <v>175</v>
      </c>
      <c r="J11" s="18">
        <v>160</v>
      </c>
      <c r="K11" s="18">
        <v>142</v>
      </c>
      <c r="L11" s="18">
        <v>127</v>
      </c>
      <c r="M11" s="18">
        <v>58</v>
      </c>
      <c r="N11" s="18">
        <v>7</v>
      </c>
      <c r="O11" s="18">
        <v>9</v>
      </c>
      <c r="P11" s="19" t="s">
        <v>78</v>
      </c>
      <c r="Q11" s="19" t="s">
        <v>82</v>
      </c>
      <c r="R11" s="19" t="s">
        <v>83</v>
      </c>
      <c r="S11" s="18">
        <v>200000</v>
      </c>
      <c r="T11" s="18">
        <v>200000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</row>
    <row r="12" spans="1:33" x14ac:dyDescent="0.25">
      <c r="A12" s="18">
        <v>395</v>
      </c>
      <c r="B12" s="18">
        <v>391</v>
      </c>
      <c r="C12" s="18">
        <v>376</v>
      </c>
      <c r="D12" s="18">
        <v>357</v>
      </c>
      <c r="E12" s="18">
        <v>320</v>
      </c>
      <c r="F12" s="18">
        <v>260</v>
      </c>
      <c r="G12" s="18">
        <v>228</v>
      </c>
      <c r="H12" s="18">
        <v>213</v>
      </c>
      <c r="I12" s="18">
        <v>196</v>
      </c>
      <c r="J12" s="18">
        <v>181</v>
      </c>
      <c r="K12" s="18">
        <v>169</v>
      </c>
      <c r="L12" s="18">
        <v>155</v>
      </c>
      <c r="M12" s="18">
        <v>103</v>
      </c>
      <c r="N12" s="18">
        <v>84</v>
      </c>
      <c r="O12" s="18">
        <v>10</v>
      </c>
      <c r="P12" s="19" t="s">
        <v>78</v>
      </c>
      <c r="Q12" s="19" t="s">
        <v>84</v>
      </c>
      <c r="R12" s="19" t="s">
        <v>85</v>
      </c>
      <c r="S12" s="18">
        <v>164452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</row>
    <row r="13" spans="1:33" x14ac:dyDescent="0.25">
      <c r="A13" s="18">
        <v>291</v>
      </c>
      <c r="B13" s="18">
        <v>279</v>
      </c>
      <c r="C13" s="18">
        <v>250</v>
      </c>
      <c r="D13" s="18">
        <v>218</v>
      </c>
      <c r="E13" s="18">
        <v>152</v>
      </c>
      <c r="F13" s="18">
        <v>22</v>
      </c>
      <c r="G13" s="18">
        <v>142</v>
      </c>
      <c r="H13" s="18">
        <v>115</v>
      </c>
      <c r="I13" s="18">
        <v>91</v>
      </c>
      <c r="J13" s="18">
        <v>35</v>
      </c>
      <c r="K13" s="18">
        <v>61</v>
      </c>
      <c r="L13" s="18">
        <v>20</v>
      </c>
      <c r="M13" s="18">
        <v>61</v>
      </c>
      <c r="N13" s="18">
        <v>13</v>
      </c>
      <c r="O13" s="18">
        <v>11</v>
      </c>
      <c r="P13" s="19" t="s">
        <v>78</v>
      </c>
      <c r="Q13" s="19" t="s">
        <v>7</v>
      </c>
      <c r="R13" s="19" t="s">
        <v>27</v>
      </c>
      <c r="S13" s="18">
        <v>150000</v>
      </c>
      <c r="T13" s="18">
        <v>102500</v>
      </c>
      <c r="U13" s="18">
        <v>0</v>
      </c>
      <c r="V13" s="18">
        <v>102501</v>
      </c>
      <c r="W13" s="18">
        <v>0</v>
      </c>
      <c r="X13" s="18">
        <v>5000</v>
      </c>
      <c r="Y13" s="18">
        <v>0</v>
      </c>
      <c r="Z13" s="18">
        <v>0</v>
      </c>
      <c r="AA13" s="18">
        <v>0</v>
      </c>
      <c r="AB13" s="18">
        <v>46249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</row>
    <row r="14" spans="1:33" x14ac:dyDescent="0.25">
      <c r="A14" s="18">
        <v>396</v>
      </c>
      <c r="B14" s="18">
        <v>392</v>
      </c>
      <c r="C14" s="18">
        <v>377</v>
      </c>
      <c r="D14" s="18">
        <v>358</v>
      </c>
      <c r="E14" s="18">
        <v>321</v>
      </c>
      <c r="F14" s="18">
        <v>261</v>
      </c>
      <c r="G14" s="18">
        <v>229</v>
      </c>
      <c r="H14" s="18">
        <v>214</v>
      </c>
      <c r="I14" s="18">
        <v>197</v>
      </c>
      <c r="J14" s="18">
        <v>182</v>
      </c>
      <c r="K14" s="18">
        <v>170</v>
      </c>
      <c r="L14" s="18">
        <v>156</v>
      </c>
      <c r="M14" s="18">
        <v>104</v>
      </c>
      <c r="N14" s="18">
        <v>85</v>
      </c>
      <c r="O14" s="18">
        <v>12</v>
      </c>
      <c r="P14" s="19" t="s">
        <v>79</v>
      </c>
      <c r="Q14" s="19" t="s">
        <v>19</v>
      </c>
      <c r="R14" s="19" t="s">
        <v>34</v>
      </c>
      <c r="S14" s="18">
        <v>137900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</row>
    <row r="15" spans="1:33" x14ac:dyDescent="0.25">
      <c r="A15" s="18">
        <v>117</v>
      </c>
      <c r="B15" s="18">
        <v>87</v>
      </c>
      <c r="C15" s="18">
        <v>24</v>
      </c>
      <c r="D15" s="18">
        <v>47</v>
      </c>
      <c r="E15" s="18">
        <v>322</v>
      </c>
      <c r="F15" s="18">
        <v>262</v>
      </c>
      <c r="G15" s="18">
        <v>230</v>
      </c>
      <c r="H15" s="18">
        <v>215</v>
      </c>
      <c r="I15" s="18">
        <v>198</v>
      </c>
      <c r="J15" s="18">
        <v>183</v>
      </c>
      <c r="K15" s="18">
        <v>171</v>
      </c>
      <c r="L15" s="18">
        <v>157</v>
      </c>
      <c r="M15" s="18">
        <v>105</v>
      </c>
      <c r="N15" s="18">
        <v>86</v>
      </c>
      <c r="O15" s="18">
        <v>13</v>
      </c>
      <c r="P15" s="19" t="s">
        <v>78</v>
      </c>
      <c r="Q15" s="19" t="s">
        <v>20</v>
      </c>
      <c r="R15" s="19" t="s">
        <v>35</v>
      </c>
      <c r="S15" s="18">
        <v>126000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32000</v>
      </c>
      <c r="AE15" s="18">
        <v>31000</v>
      </c>
      <c r="AF15" s="18">
        <v>0</v>
      </c>
      <c r="AG15" s="18">
        <v>0</v>
      </c>
    </row>
    <row r="16" spans="1:33" x14ac:dyDescent="0.25">
      <c r="A16" s="18">
        <v>397</v>
      </c>
      <c r="B16" s="18">
        <v>393</v>
      </c>
      <c r="C16" s="18">
        <v>378</v>
      </c>
      <c r="D16" s="18">
        <v>359</v>
      </c>
      <c r="E16" s="18">
        <v>323</v>
      </c>
      <c r="F16" s="18">
        <v>263</v>
      </c>
      <c r="G16" s="18">
        <v>231</v>
      </c>
      <c r="H16" s="18">
        <v>216</v>
      </c>
      <c r="I16" s="18">
        <v>199</v>
      </c>
      <c r="J16" s="18">
        <v>184</v>
      </c>
      <c r="K16" s="18">
        <v>172</v>
      </c>
      <c r="L16" s="18">
        <v>158</v>
      </c>
      <c r="M16" s="18">
        <v>106</v>
      </c>
      <c r="N16" s="18">
        <v>87</v>
      </c>
      <c r="O16" s="18">
        <v>14</v>
      </c>
      <c r="P16" s="19" t="s">
        <v>78</v>
      </c>
      <c r="Q16" s="19" t="s">
        <v>21</v>
      </c>
      <c r="R16" s="19" t="s">
        <v>86</v>
      </c>
      <c r="S16" s="18">
        <v>120000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</row>
    <row r="17" spans="1:33" x14ac:dyDescent="0.25">
      <c r="A17" s="18">
        <v>6</v>
      </c>
      <c r="B17" s="18">
        <v>268</v>
      </c>
      <c r="C17" s="18">
        <v>239</v>
      </c>
      <c r="D17" s="18">
        <v>204</v>
      </c>
      <c r="E17" s="18">
        <v>136</v>
      </c>
      <c r="F17" s="18">
        <v>2</v>
      </c>
      <c r="G17" s="18">
        <v>3</v>
      </c>
      <c r="H17" s="18">
        <v>169</v>
      </c>
      <c r="I17" s="18">
        <v>150</v>
      </c>
      <c r="J17" s="18">
        <v>135</v>
      </c>
      <c r="K17" s="18">
        <v>114</v>
      </c>
      <c r="L17" s="18">
        <v>97</v>
      </c>
      <c r="M17" s="18">
        <v>1</v>
      </c>
      <c r="N17" s="18">
        <v>9</v>
      </c>
      <c r="O17" s="18">
        <v>15</v>
      </c>
      <c r="P17" s="19" t="s">
        <v>78</v>
      </c>
      <c r="Q17" s="19" t="s">
        <v>11</v>
      </c>
      <c r="R17" s="19" t="s">
        <v>28</v>
      </c>
      <c r="S17" s="18">
        <v>109924</v>
      </c>
      <c r="T17" s="18">
        <v>120857</v>
      </c>
      <c r="U17" s="18">
        <v>952999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501000</v>
      </c>
      <c r="AB17" s="18">
        <v>501000</v>
      </c>
      <c r="AC17" s="18">
        <v>0</v>
      </c>
      <c r="AD17" s="18">
        <v>0</v>
      </c>
      <c r="AE17" s="18">
        <v>0</v>
      </c>
      <c r="AF17" s="18">
        <v>0</v>
      </c>
      <c r="AG17" s="18">
        <v>661050</v>
      </c>
    </row>
    <row r="18" spans="1:33" x14ac:dyDescent="0.25">
      <c r="A18" s="18">
        <v>15</v>
      </c>
      <c r="B18" s="18">
        <v>13</v>
      </c>
      <c r="C18" s="18">
        <v>13</v>
      </c>
      <c r="D18" s="18">
        <v>27</v>
      </c>
      <c r="E18" s="18">
        <v>25</v>
      </c>
      <c r="F18" s="18">
        <v>16</v>
      </c>
      <c r="G18" s="18">
        <v>11</v>
      </c>
      <c r="H18" s="18">
        <v>8</v>
      </c>
      <c r="I18" s="18">
        <v>6</v>
      </c>
      <c r="J18" s="18">
        <v>4</v>
      </c>
      <c r="K18" s="18">
        <v>15</v>
      </c>
      <c r="L18" s="18">
        <v>18</v>
      </c>
      <c r="M18" s="18">
        <v>12</v>
      </c>
      <c r="N18" s="18">
        <v>18</v>
      </c>
      <c r="O18" s="18">
        <v>16</v>
      </c>
      <c r="P18" s="19" t="s">
        <v>78</v>
      </c>
      <c r="Q18" s="19" t="s">
        <v>13</v>
      </c>
      <c r="R18" s="19" t="s">
        <v>29</v>
      </c>
      <c r="S18" s="18">
        <v>107000</v>
      </c>
      <c r="T18" s="18">
        <v>44000</v>
      </c>
      <c r="U18" s="18">
        <v>41000</v>
      </c>
      <c r="V18" s="18">
        <v>115000</v>
      </c>
      <c r="W18" s="18">
        <v>40000</v>
      </c>
      <c r="X18" s="18">
        <v>201000</v>
      </c>
      <c r="Y18" s="18">
        <v>115000</v>
      </c>
      <c r="Z18" s="18">
        <v>115000</v>
      </c>
      <c r="AA18" s="18">
        <v>128500</v>
      </c>
      <c r="AB18" s="18">
        <v>90000</v>
      </c>
      <c r="AC18" s="18">
        <v>97000</v>
      </c>
      <c r="AD18" s="18">
        <v>99500</v>
      </c>
      <c r="AE18" s="18">
        <v>157000</v>
      </c>
      <c r="AF18" s="18">
        <v>97000</v>
      </c>
      <c r="AG18" s="18">
        <v>97000</v>
      </c>
    </row>
    <row r="19" spans="1:33" x14ac:dyDescent="0.25">
      <c r="A19" s="18">
        <v>31</v>
      </c>
      <c r="B19" s="18">
        <v>1</v>
      </c>
      <c r="C19" s="18">
        <v>3</v>
      </c>
      <c r="D19" s="18">
        <v>62</v>
      </c>
      <c r="E19" s="18">
        <v>176</v>
      </c>
      <c r="F19" s="18">
        <v>79</v>
      </c>
      <c r="G19" s="18">
        <v>54</v>
      </c>
      <c r="H19" s="18">
        <v>75</v>
      </c>
      <c r="I19" s="18">
        <v>47</v>
      </c>
      <c r="J19" s="18">
        <v>70</v>
      </c>
      <c r="K19" s="18">
        <v>35</v>
      </c>
      <c r="L19" s="18">
        <v>16</v>
      </c>
      <c r="M19" s="18">
        <v>57</v>
      </c>
      <c r="N19" s="18">
        <v>6</v>
      </c>
      <c r="O19" s="18">
        <v>17</v>
      </c>
      <c r="P19" s="19" t="s">
        <v>79</v>
      </c>
      <c r="Q19" s="19" t="s">
        <v>17</v>
      </c>
      <c r="R19" s="19" t="s">
        <v>31</v>
      </c>
      <c r="S19" s="18">
        <v>104740</v>
      </c>
      <c r="T19" s="18">
        <v>202480</v>
      </c>
      <c r="U19" s="18">
        <v>0</v>
      </c>
      <c r="V19" s="18">
        <v>127885</v>
      </c>
      <c r="W19" s="18">
        <v>1460</v>
      </c>
      <c r="X19" s="18">
        <v>0</v>
      </c>
      <c r="Y19" s="18">
        <v>480</v>
      </c>
      <c r="Z19" s="18">
        <v>0</v>
      </c>
      <c r="AA19" s="18">
        <v>240</v>
      </c>
      <c r="AB19" s="18">
        <v>240</v>
      </c>
      <c r="AC19" s="18">
        <v>0</v>
      </c>
      <c r="AD19" s="18">
        <v>11000</v>
      </c>
      <c r="AE19" s="18">
        <v>738696</v>
      </c>
      <c r="AF19" s="18">
        <v>964496</v>
      </c>
      <c r="AG19" s="18">
        <v>11500</v>
      </c>
    </row>
    <row r="20" spans="1:33" x14ac:dyDescent="0.25">
      <c r="A20" s="18">
        <v>114</v>
      </c>
      <c r="B20" s="18">
        <v>84</v>
      </c>
      <c r="C20" s="18">
        <v>19</v>
      </c>
      <c r="D20" s="18">
        <v>360</v>
      </c>
      <c r="E20" s="18">
        <v>324</v>
      </c>
      <c r="F20" s="18">
        <v>264</v>
      </c>
      <c r="G20" s="18">
        <v>232</v>
      </c>
      <c r="H20" s="18">
        <v>217</v>
      </c>
      <c r="I20" s="18">
        <v>200</v>
      </c>
      <c r="J20" s="18">
        <v>185</v>
      </c>
      <c r="K20" s="18">
        <v>173</v>
      </c>
      <c r="L20" s="18">
        <v>159</v>
      </c>
      <c r="M20" s="18">
        <v>107</v>
      </c>
      <c r="N20" s="18">
        <v>88</v>
      </c>
      <c r="O20" s="18">
        <v>18</v>
      </c>
      <c r="P20" s="19" t="s">
        <v>78</v>
      </c>
      <c r="Q20" s="19" t="s">
        <v>87</v>
      </c>
      <c r="R20" s="19" t="s">
        <v>88</v>
      </c>
      <c r="S20" s="18">
        <v>87600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60686</v>
      </c>
      <c r="AF20" s="18">
        <v>0</v>
      </c>
      <c r="AG20" s="18">
        <v>0</v>
      </c>
    </row>
    <row r="21" spans="1:33" x14ac:dyDescent="0.25">
      <c r="A21" s="18">
        <v>104</v>
      </c>
      <c r="B21" s="18">
        <v>73</v>
      </c>
      <c r="C21" s="18">
        <v>5</v>
      </c>
      <c r="D21" s="18">
        <v>86</v>
      </c>
      <c r="E21" s="18">
        <v>150</v>
      </c>
      <c r="F21" s="18">
        <v>20</v>
      </c>
      <c r="G21" s="18">
        <v>75</v>
      </c>
      <c r="H21" s="18">
        <v>27</v>
      </c>
      <c r="I21" s="18">
        <v>22</v>
      </c>
      <c r="J21" s="18">
        <v>58</v>
      </c>
      <c r="K21" s="18">
        <v>11</v>
      </c>
      <c r="L21" s="18">
        <v>160</v>
      </c>
      <c r="M21" s="18">
        <v>108</v>
      </c>
      <c r="N21" s="18">
        <v>89</v>
      </c>
      <c r="O21" s="18">
        <v>19</v>
      </c>
      <c r="P21" s="19" t="s">
        <v>78</v>
      </c>
      <c r="Q21" s="19" t="s">
        <v>4</v>
      </c>
      <c r="R21" s="19" t="s">
        <v>25</v>
      </c>
      <c r="S21" s="18">
        <v>75000</v>
      </c>
      <c r="T21" s="18">
        <v>0</v>
      </c>
      <c r="U21" s="18">
        <v>0</v>
      </c>
      <c r="V21" s="18">
        <v>0</v>
      </c>
      <c r="W21" s="18">
        <v>55800</v>
      </c>
      <c r="X21" s="18">
        <v>0</v>
      </c>
      <c r="Y21" s="18">
        <v>13400</v>
      </c>
      <c r="Z21" s="18">
        <v>14000</v>
      </c>
      <c r="AA21" s="18">
        <v>0</v>
      </c>
      <c r="AB21" s="18">
        <v>59600</v>
      </c>
      <c r="AC21" s="18">
        <v>0</v>
      </c>
      <c r="AD21" s="18">
        <v>2500</v>
      </c>
      <c r="AE21" s="18">
        <v>378468</v>
      </c>
      <c r="AF21" s="18">
        <v>0</v>
      </c>
      <c r="AG21" s="18">
        <v>0</v>
      </c>
    </row>
    <row r="22" spans="1:33" x14ac:dyDescent="0.25">
      <c r="A22" s="18">
        <v>106</v>
      </c>
      <c r="B22" s="18">
        <v>75</v>
      </c>
      <c r="C22" s="18">
        <v>7</v>
      </c>
      <c r="D22" s="18">
        <v>211</v>
      </c>
      <c r="E22" s="18">
        <v>144</v>
      </c>
      <c r="F22" s="18">
        <v>12</v>
      </c>
      <c r="G22" s="18">
        <v>68</v>
      </c>
      <c r="H22" s="18">
        <v>13</v>
      </c>
      <c r="I22" s="18">
        <v>104</v>
      </c>
      <c r="J22" s="18">
        <v>60</v>
      </c>
      <c r="K22" s="18">
        <v>16</v>
      </c>
      <c r="L22" s="18">
        <v>26</v>
      </c>
      <c r="M22" s="18">
        <v>109</v>
      </c>
      <c r="N22" s="18">
        <v>90</v>
      </c>
      <c r="O22" s="18">
        <v>20</v>
      </c>
      <c r="P22" s="19" t="s">
        <v>78</v>
      </c>
      <c r="Q22" s="19" t="s">
        <v>89</v>
      </c>
      <c r="R22" s="19" t="s">
        <v>90</v>
      </c>
      <c r="S22" s="18">
        <v>69210</v>
      </c>
      <c r="T22" s="18">
        <v>0</v>
      </c>
      <c r="U22" s="18">
        <v>0</v>
      </c>
      <c r="V22" s="18">
        <v>62200</v>
      </c>
      <c r="W22" s="18">
        <v>39100</v>
      </c>
      <c r="X22" s="18">
        <v>0</v>
      </c>
      <c r="Y22" s="18">
        <v>0</v>
      </c>
      <c r="Z22" s="18">
        <v>45240</v>
      </c>
      <c r="AA22" s="18">
        <v>0</v>
      </c>
      <c r="AB22" s="18">
        <v>107500</v>
      </c>
      <c r="AC22" s="18">
        <v>0</v>
      </c>
      <c r="AD22" s="18">
        <v>0</v>
      </c>
      <c r="AE22" s="18">
        <v>313940</v>
      </c>
      <c r="AF22" s="18">
        <v>0</v>
      </c>
      <c r="AG22" s="18">
        <v>0</v>
      </c>
    </row>
  </sheetData>
  <mergeCells count="1">
    <mergeCell ref="A1:O1"/>
  </mergeCells>
  <conditionalFormatting sqref="A3:O2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abSelected="1" topLeftCell="L1" workbookViewId="0">
      <selection activeCell="AC29" sqref="AC29"/>
    </sheetView>
  </sheetViews>
  <sheetFormatPr defaultRowHeight="15" x14ac:dyDescent="0.25"/>
  <cols>
    <col min="17" max="17" width="36.85546875" bestFit="1" customWidth="1"/>
  </cols>
  <sheetData>
    <row r="1" spans="1:33" ht="21" x14ac:dyDescent="0.35">
      <c r="A1" s="21" t="s">
        <v>75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</row>
    <row r="2" spans="1:33" x14ac:dyDescent="0.25">
      <c r="A2" s="1">
        <v>41275</v>
      </c>
      <c r="B2" s="2">
        <v>41306</v>
      </c>
      <c r="C2" s="2">
        <v>41334</v>
      </c>
      <c r="D2" s="2">
        <v>41365</v>
      </c>
      <c r="E2" s="2">
        <v>41395</v>
      </c>
      <c r="F2" s="2">
        <v>41426</v>
      </c>
      <c r="G2" s="2">
        <v>41456</v>
      </c>
      <c r="H2" s="2">
        <v>41487</v>
      </c>
      <c r="I2" s="2">
        <v>41518</v>
      </c>
      <c r="J2" s="2">
        <v>41548</v>
      </c>
      <c r="K2" s="2">
        <v>41579</v>
      </c>
      <c r="L2" s="2">
        <v>41609</v>
      </c>
      <c r="M2" s="2">
        <v>41640</v>
      </c>
      <c r="N2" s="2">
        <v>41671</v>
      </c>
      <c r="O2" s="3">
        <v>41699</v>
      </c>
      <c r="P2" s="2" t="s">
        <v>38</v>
      </c>
      <c r="Q2" s="4" t="s">
        <v>0</v>
      </c>
      <c r="R2" s="5" t="s">
        <v>1</v>
      </c>
      <c r="S2" s="6">
        <v>41699</v>
      </c>
      <c r="T2" s="7">
        <v>41671</v>
      </c>
      <c r="U2" s="6">
        <v>41640</v>
      </c>
      <c r="V2" s="7">
        <v>41609</v>
      </c>
      <c r="W2" s="6">
        <v>41579</v>
      </c>
      <c r="X2" s="7">
        <v>41548</v>
      </c>
      <c r="Y2" s="6">
        <v>41518</v>
      </c>
      <c r="Z2" s="7">
        <v>41487</v>
      </c>
      <c r="AA2" s="6">
        <v>41456</v>
      </c>
      <c r="AB2" s="7">
        <v>41426</v>
      </c>
      <c r="AC2" s="6">
        <v>41395</v>
      </c>
      <c r="AD2" s="7">
        <v>41365</v>
      </c>
      <c r="AE2" s="6">
        <v>41334</v>
      </c>
      <c r="AF2" s="7">
        <v>41306</v>
      </c>
      <c r="AG2" s="8">
        <v>41275</v>
      </c>
    </row>
    <row r="3" spans="1:33" x14ac:dyDescent="0.25">
      <c r="A3" s="18">
        <v>484</v>
      </c>
      <c r="B3" s="18">
        <v>468</v>
      </c>
      <c r="C3" s="18">
        <v>461</v>
      </c>
      <c r="D3" s="18">
        <v>450</v>
      </c>
      <c r="E3" s="18">
        <v>438</v>
      </c>
      <c r="F3" s="18">
        <v>419</v>
      </c>
      <c r="G3" s="18">
        <v>409</v>
      </c>
      <c r="H3" s="18">
        <v>396</v>
      </c>
      <c r="I3" s="18">
        <v>385</v>
      </c>
      <c r="J3" s="18">
        <v>362</v>
      </c>
      <c r="K3" s="18">
        <v>335</v>
      </c>
      <c r="L3" s="18">
        <v>300</v>
      </c>
      <c r="M3" s="18">
        <v>263</v>
      </c>
      <c r="N3" s="18">
        <v>210</v>
      </c>
      <c r="O3" s="18">
        <v>1</v>
      </c>
      <c r="P3" s="20" t="s">
        <v>78</v>
      </c>
      <c r="Q3" s="19" t="s">
        <v>14</v>
      </c>
      <c r="R3" s="19" t="s">
        <v>45</v>
      </c>
      <c r="S3" s="18">
        <v>315000</v>
      </c>
      <c r="T3" s="18">
        <v>0</v>
      </c>
      <c r="U3" s="18">
        <v>0</v>
      </c>
      <c r="V3" s="18">
        <v>0</v>
      </c>
      <c r="W3" s="18">
        <v>0</v>
      </c>
      <c r="X3" s="18">
        <v>0</v>
      </c>
      <c r="Y3" s="18">
        <v>0</v>
      </c>
      <c r="Z3" s="18">
        <v>0</v>
      </c>
      <c r="AA3" s="18">
        <v>0</v>
      </c>
      <c r="AB3" s="18">
        <v>0</v>
      </c>
      <c r="AC3" s="18">
        <v>0</v>
      </c>
      <c r="AD3" s="18">
        <v>0</v>
      </c>
      <c r="AE3" s="18">
        <v>0</v>
      </c>
      <c r="AF3" s="18">
        <v>0</v>
      </c>
      <c r="AG3" s="18">
        <v>0</v>
      </c>
    </row>
    <row r="4" spans="1:33" x14ac:dyDescent="0.25">
      <c r="A4" s="18">
        <v>229</v>
      </c>
      <c r="B4" s="18">
        <v>165</v>
      </c>
      <c r="C4" s="18">
        <v>13</v>
      </c>
      <c r="D4" s="18">
        <v>139</v>
      </c>
      <c r="E4" s="18">
        <v>10</v>
      </c>
      <c r="F4" s="18">
        <v>161</v>
      </c>
      <c r="G4" s="18">
        <v>17</v>
      </c>
      <c r="H4" s="18">
        <v>183</v>
      </c>
      <c r="I4" s="18">
        <v>107</v>
      </c>
      <c r="J4" s="18">
        <v>5</v>
      </c>
      <c r="K4" s="18">
        <v>8</v>
      </c>
      <c r="L4" s="18">
        <v>156</v>
      </c>
      <c r="M4" s="18">
        <v>13</v>
      </c>
      <c r="N4" s="18">
        <v>1</v>
      </c>
      <c r="O4" s="18">
        <v>2</v>
      </c>
      <c r="P4" s="20" t="s">
        <v>78</v>
      </c>
      <c r="Q4" s="19" t="s">
        <v>2</v>
      </c>
      <c r="R4" s="19" t="s">
        <v>40</v>
      </c>
      <c r="S4" s="18">
        <v>237150</v>
      </c>
      <c r="T4" s="18">
        <v>98914</v>
      </c>
      <c r="U4" s="18">
        <v>22706</v>
      </c>
      <c r="V4" s="18">
        <v>0</v>
      </c>
      <c r="W4" s="18">
        <v>17620</v>
      </c>
      <c r="X4" s="18">
        <v>27400</v>
      </c>
      <c r="Y4" s="18">
        <v>375</v>
      </c>
      <c r="Z4" s="18">
        <v>0</v>
      </c>
      <c r="AA4" s="18">
        <v>16440</v>
      </c>
      <c r="AB4" s="18">
        <v>0</v>
      </c>
      <c r="AC4" s="18">
        <v>18558</v>
      </c>
      <c r="AD4" s="18">
        <v>62</v>
      </c>
      <c r="AE4" s="18">
        <v>34154</v>
      </c>
      <c r="AF4" s="18">
        <v>0</v>
      </c>
      <c r="AG4" s="18">
        <v>0</v>
      </c>
    </row>
    <row r="5" spans="1:33" x14ac:dyDescent="0.25">
      <c r="A5" s="18">
        <v>346</v>
      </c>
      <c r="B5" s="18">
        <v>322</v>
      </c>
      <c r="C5" s="18">
        <v>307</v>
      </c>
      <c r="D5" s="18">
        <v>288</v>
      </c>
      <c r="E5" s="18">
        <v>259</v>
      </c>
      <c r="F5" s="18">
        <v>215</v>
      </c>
      <c r="G5" s="18">
        <v>166</v>
      </c>
      <c r="H5" s="18">
        <v>17</v>
      </c>
      <c r="I5" s="18">
        <v>386</v>
      </c>
      <c r="J5" s="18">
        <v>363</v>
      </c>
      <c r="K5" s="18">
        <v>336</v>
      </c>
      <c r="L5" s="18">
        <v>301</v>
      </c>
      <c r="M5" s="18">
        <v>264</v>
      </c>
      <c r="N5" s="18">
        <v>211</v>
      </c>
      <c r="O5" s="18">
        <v>3</v>
      </c>
      <c r="P5" s="20" t="s">
        <v>78</v>
      </c>
      <c r="Q5" s="19" t="s">
        <v>5</v>
      </c>
      <c r="R5" s="19" t="s">
        <v>41</v>
      </c>
      <c r="S5" s="18">
        <v>155000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18">
        <v>0</v>
      </c>
      <c r="Z5" s="18">
        <v>8000</v>
      </c>
      <c r="AA5" s="18">
        <v>0</v>
      </c>
      <c r="AB5" s="18">
        <v>0</v>
      </c>
      <c r="AC5" s="18">
        <v>0</v>
      </c>
      <c r="AD5" s="18">
        <v>0</v>
      </c>
      <c r="AE5" s="18">
        <v>0</v>
      </c>
      <c r="AF5" s="18">
        <v>0</v>
      </c>
      <c r="AG5" s="18">
        <v>0</v>
      </c>
    </row>
    <row r="6" spans="1:33" x14ac:dyDescent="0.25">
      <c r="A6" s="18">
        <v>299</v>
      </c>
      <c r="B6" s="18">
        <v>265</v>
      </c>
      <c r="C6" s="18">
        <v>235</v>
      </c>
      <c r="D6" s="18">
        <v>201</v>
      </c>
      <c r="E6" s="18">
        <v>101</v>
      </c>
      <c r="F6" s="18">
        <v>250</v>
      </c>
      <c r="G6" s="18">
        <v>217</v>
      </c>
      <c r="H6" s="18">
        <v>170</v>
      </c>
      <c r="I6" s="18">
        <v>85</v>
      </c>
      <c r="J6" s="18">
        <v>101</v>
      </c>
      <c r="K6" s="18">
        <v>337</v>
      </c>
      <c r="L6" s="18">
        <v>302</v>
      </c>
      <c r="M6" s="18">
        <v>265</v>
      </c>
      <c r="N6" s="18">
        <v>212</v>
      </c>
      <c r="O6" s="18">
        <v>4</v>
      </c>
      <c r="P6" s="20" t="s">
        <v>79</v>
      </c>
      <c r="Q6" s="19" t="s">
        <v>12</v>
      </c>
      <c r="R6" s="19" t="s">
        <v>49</v>
      </c>
      <c r="S6" s="18">
        <v>110000</v>
      </c>
      <c r="T6" s="18">
        <v>0</v>
      </c>
      <c r="U6" s="18">
        <v>0</v>
      </c>
      <c r="V6" s="18">
        <v>0</v>
      </c>
      <c r="W6" s="18">
        <v>0</v>
      </c>
      <c r="X6" s="18">
        <v>370</v>
      </c>
      <c r="Y6" s="18">
        <v>830</v>
      </c>
      <c r="Z6" s="18">
        <v>0</v>
      </c>
      <c r="AA6" s="18">
        <v>0</v>
      </c>
      <c r="AB6" s="18">
        <v>0</v>
      </c>
      <c r="AC6" s="18">
        <v>500</v>
      </c>
      <c r="AD6" s="18">
        <v>0</v>
      </c>
      <c r="AE6" s="18">
        <v>0</v>
      </c>
      <c r="AF6" s="18">
        <v>0</v>
      </c>
      <c r="AG6" s="18">
        <v>0</v>
      </c>
    </row>
    <row r="7" spans="1:33" x14ac:dyDescent="0.25">
      <c r="A7" s="18">
        <v>180</v>
      </c>
      <c r="B7" s="18">
        <v>13</v>
      </c>
      <c r="C7" s="18">
        <v>57</v>
      </c>
      <c r="D7" s="18">
        <v>164</v>
      </c>
      <c r="E7" s="18">
        <v>7</v>
      </c>
      <c r="F7" s="18">
        <v>16</v>
      </c>
      <c r="G7" s="18">
        <v>5</v>
      </c>
      <c r="H7" s="18">
        <v>137</v>
      </c>
      <c r="I7" s="18">
        <v>7</v>
      </c>
      <c r="J7" s="18">
        <v>2</v>
      </c>
      <c r="K7" s="18">
        <v>202</v>
      </c>
      <c r="L7" s="18">
        <v>83</v>
      </c>
      <c r="M7" s="18">
        <v>1</v>
      </c>
      <c r="N7" s="18">
        <v>2</v>
      </c>
      <c r="O7" s="18">
        <v>5</v>
      </c>
      <c r="P7" s="20" t="s">
        <v>78</v>
      </c>
      <c r="Q7" s="19" t="s">
        <v>15</v>
      </c>
      <c r="R7" s="19" t="s">
        <v>47</v>
      </c>
      <c r="S7" s="18">
        <v>64000</v>
      </c>
      <c r="T7" s="18">
        <v>54500</v>
      </c>
      <c r="U7" s="18">
        <v>160003</v>
      </c>
      <c r="V7" s="18">
        <v>934</v>
      </c>
      <c r="W7" s="18">
        <v>0</v>
      </c>
      <c r="X7" s="18">
        <v>84000</v>
      </c>
      <c r="Y7" s="18">
        <v>44500</v>
      </c>
      <c r="Z7" s="18">
        <v>0</v>
      </c>
      <c r="AA7" s="18">
        <v>34300</v>
      </c>
      <c r="AB7" s="18">
        <v>15000</v>
      </c>
      <c r="AC7" s="18">
        <v>25838</v>
      </c>
      <c r="AD7" s="18">
        <v>0</v>
      </c>
      <c r="AE7" s="18">
        <v>3338</v>
      </c>
      <c r="AF7" s="18">
        <v>15000</v>
      </c>
      <c r="AG7" s="18">
        <v>0</v>
      </c>
    </row>
    <row r="8" spans="1:33" x14ac:dyDescent="0.25">
      <c r="A8" s="18">
        <v>268</v>
      </c>
      <c r="B8" s="18">
        <v>224</v>
      </c>
      <c r="C8" s="18">
        <v>170</v>
      </c>
      <c r="D8" s="18">
        <v>27</v>
      </c>
      <c r="E8" s="18">
        <v>177</v>
      </c>
      <c r="F8" s="18">
        <v>41</v>
      </c>
      <c r="G8" s="18">
        <v>200</v>
      </c>
      <c r="H8" s="18">
        <v>141</v>
      </c>
      <c r="I8" s="18">
        <v>20</v>
      </c>
      <c r="J8" s="18">
        <v>178</v>
      </c>
      <c r="K8" s="18">
        <v>2</v>
      </c>
      <c r="L8" s="18">
        <v>158</v>
      </c>
      <c r="M8" s="18">
        <v>18</v>
      </c>
      <c r="N8" s="18">
        <v>17</v>
      </c>
      <c r="O8" s="18">
        <v>6</v>
      </c>
      <c r="P8" s="20" t="s">
        <v>78</v>
      </c>
      <c r="Q8" s="19" t="s">
        <v>22</v>
      </c>
      <c r="R8" s="19" t="s">
        <v>46</v>
      </c>
      <c r="S8" s="18">
        <v>64000</v>
      </c>
      <c r="T8" s="18">
        <v>18900</v>
      </c>
      <c r="U8" s="18">
        <v>12600</v>
      </c>
      <c r="V8" s="18">
        <v>0</v>
      </c>
      <c r="W8" s="18">
        <v>42000</v>
      </c>
      <c r="X8" s="18">
        <v>0</v>
      </c>
      <c r="Y8" s="18">
        <v>12000</v>
      </c>
      <c r="Z8" s="18">
        <v>0</v>
      </c>
      <c r="AA8" s="18">
        <v>0</v>
      </c>
      <c r="AB8" s="18">
        <v>5000</v>
      </c>
      <c r="AC8" s="18">
        <v>0</v>
      </c>
      <c r="AD8" s="18">
        <v>10000</v>
      </c>
      <c r="AE8" s="18">
        <v>0</v>
      </c>
      <c r="AF8" s="18">
        <v>0</v>
      </c>
      <c r="AG8" s="18">
        <v>0</v>
      </c>
    </row>
    <row r="9" spans="1:33" x14ac:dyDescent="0.25">
      <c r="A9" s="18">
        <v>248</v>
      </c>
      <c r="B9" s="18">
        <v>196</v>
      </c>
      <c r="C9" s="18">
        <v>93</v>
      </c>
      <c r="D9" s="18">
        <v>188</v>
      </c>
      <c r="E9" s="18">
        <v>64</v>
      </c>
      <c r="F9" s="18">
        <v>346</v>
      </c>
      <c r="G9" s="18">
        <v>330</v>
      </c>
      <c r="H9" s="18">
        <v>314</v>
      </c>
      <c r="I9" s="18">
        <v>298</v>
      </c>
      <c r="J9" s="18">
        <v>254</v>
      </c>
      <c r="K9" s="18">
        <v>190</v>
      </c>
      <c r="L9" s="18">
        <v>59</v>
      </c>
      <c r="M9" s="18">
        <v>25</v>
      </c>
      <c r="N9" s="18">
        <v>20</v>
      </c>
      <c r="O9" s="18">
        <v>7</v>
      </c>
      <c r="P9" s="20" t="s">
        <v>78</v>
      </c>
      <c r="Q9" s="19" t="s">
        <v>9</v>
      </c>
      <c r="R9" s="19" t="s">
        <v>39</v>
      </c>
      <c r="S9" s="18">
        <v>55625</v>
      </c>
      <c r="T9" s="18">
        <v>16418</v>
      </c>
      <c r="U9" s="18">
        <v>9750</v>
      </c>
      <c r="V9" s="18">
        <v>2000</v>
      </c>
      <c r="W9" s="18">
        <v>0</v>
      </c>
      <c r="X9" s="18">
        <v>0</v>
      </c>
      <c r="Y9" s="18">
        <v>0</v>
      </c>
      <c r="Z9" s="18">
        <v>0</v>
      </c>
      <c r="AA9" s="18">
        <v>0</v>
      </c>
      <c r="AB9" s="18">
        <v>0</v>
      </c>
      <c r="AC9" s="18">
        <v>1750</v>
      </c>
      <c r="AD9" s="18">
        <v>0</v>
      </c>
      <c r="AE9" s="18">
        <v>1250</v>
      </c>
      <c r="AF9" s="18">
        <v>0</v>
      </c>
      <c r="AG9" s="18">
        <v>0</v>
      </c>
    </row>
    <row r="10" spans="1:33" x14ac:dyDescent="0.25">
      <c r="A10" s="18">
        <v>48</v>
      </c>
      <c r="B10" s="18">
        <v>234</v>
      </c>
      <c r="C10" s="18">
        <v>185</v>
      </c>
      <c r="D10" s="18">
        <v>84</v>
      </c>
      <c r="E10" s="18">
        <v>49</v>
      </c>
      <c r="F10" s="18">
        <v>245</v>
      </c>
      <c r="G10" s="18">
        <v>211</v>
      </c>
      <c r="H10" s="18">
        <v>157</v>
      </c>
      <c r="I10" s="18">
        <v>58</v>
      </c>
      <c r="J10" s="18">
        <v>14</v>
      </c>
      <c r="K10" s="18">
        <v>152</v>
      </c>
      <c r="L10" s="18">
        <v>10</v>
      </c>
      <c r="M10" s="18">
        <v>4</v>
      </c>
      <c r="N10" s="18">
        <v>6</v>
      </c>
      <c r="O10" s="18">
        <v>8</v>
      </c>
      <c r="P10" s="20" t="s">
        <v>78</v>
      </c>
      <c r="Q10" s="19" t="s">
        <v>13</v>
      </c>
      <c r="R10" s="19" t="s">
        <v>42</v>
      </c>
      <c r="S10" s="18">
        <v>47003</v>
      </c>
      <c r="T10" s="18">
        <v>32624</v>
      </c>
      <c r="U10" s="18">
        <v>34672</v>
      </c>
      <c r="V10" s="18">
        <v>18081</v>
      </c>
      <c r="W10" s="18">
        <v>13</v>
      </c>
      <c r="X10" s="18">
        <v>11821</v>
      </c>
      <c r="Y10" s="18">
        <v>2000</v>
      </c>
      <c r="Z10" s="18">
        <v>0</v>
      </c>
      <c r="AA10" s="18">
        <v>0</v>
      </c>
      <c r="AB10" s="18">
        <v>0</v>
      </c>
      <c r="AC10" s="18">
        <v>3000</v>
      </c>
      <c r="AD10" s="18">
        <v>1000</v>
      </c>
      <c r="AE10" s="18">
        <v>0</v>
      </c>
      <c r="AF10" s="18">
        <v>0</v>
      </c>
      <c r="AG10" s="18">
        <v>5900</v>
      </c>
    </row>
    <row r="11" spans="1:33" x14ac:dyDescent="0.25">
      <c r="A11" s="18">
        <v>449</v>
      </c>
      <c r="B11" s="18">
        <v>430</v>
      </c>
      <c r="C11" s="18">
        <v>422</v>
      </c>
      <c r="D11" s="18">
        <v>410</v>
      </c>
      <c r="E11" s="18">
        <v>396</v>
      </c>
      <c r="F11" s="18">
        <v>373</v>
      </c>
      <c r="G11" s="18">
        <v>363</v>
      </c>
      <c r="H11" s="18">
        <v>348</v>
      </c>
      <c r="I11" s="18">
        <v>335</v>
      </c>
      <c r="J11" s="18">
        <v>302</v>
      </c>
      <c r="K11" s="18">
        <v>261</v>
      </c>
      <c r="L11" s="18">
        <v>200</v>
      </c>
      <c r="M11" s="18">
        <v>90</v>
      </c>
      <c r="N11" s="18">
        <v>91</v>
      </c>
      <c r="O11" s="18">
        <v>9</v>
      </c>
      <c r="P11" s="20" t="s">
        <v>79</v>
      </c>
      <c r="Q11" s="19" t="s">
        <v>12</v>
      </c>
      <c r="R11" s="19" t="s">
        <v>91</v>
      </c>
      <c r="S11" s="18">
        <v>40870</v>
      </c>
      <c r="T11" s="18">
        <v>1610</v>
      </c>
      <c r="U11" s="18">
        <v>1110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</row>
    <row r="12" spans="1:33" x14ac:dyDescent="0.25">
      <c r="A12" s="18">
        <v>61</v>
      </c>
      <c r="B12" s="18">
        <v>16</v>
      </c>
      <c r="C12" s="18">
        <v>69</v>
      </c>
      <c r="D12" s="18">
        <v>20</v>
      </c>
      <c r="E12" s="18">
        <v>180</v>
      </c>
      <c r="F12" s="18">
        <v>45</v>
      </c>
      <c r="G12" s="18">
        <v>8</v>
      </c>
      <c r="H12" s="18">
        <v>20</v>
      </c>
      <c r="I12" s="18">
        <v>56</v>
      </c>
      <c r="J12" s="18">
        <v>4</v>
      </c>
      <c r="K12" s="18">
        <v>247</v>
      </c>
      <c r="L12" s="18">
        <v>175</v>
      </c>
      <c r="M12" s="18">
        <v>43</v>
      </c>
      <c r="N12" s="18">
        <v>23</v>
      </c>
      <c r="O12" s="18">
        <v>10</v>
      </c>
      <c r="P12" s="20" t="s">
        <v>78</v>
      </c>
      <c r="Q12" s="19" t="s">
        <v>6</v>
      </c>
      <c r="R12" s="19" t="s">
        <v>43</v>
      </c>
      <c r="S12" s="18">
        <v>40500</v>
      </c>
      <c r="T12" s="18">
        <v>11540</v>
      </c>
      <c r="U12" s="18">
        <v>4000</v>
      </c>
      <c r="V12" s="18">
        <v>0</v>
      </c>
      <c r="W12" s="18">
        <v>0</v>
      </c>
      <c r="X12" s="18">
        <v>44000</v>
      </c>
      <c r="Y12" s="18">
        <v>2000</v>
      </c>
      <c r="Z12" s="18">
        <v>5500</v>
      </c>
      <c r="AA12" s="18">
        <v>31500</v>
      </c>
      <c r="AB12" s="18">
        <v>4000</v>
      </c>
      <c r="AC12" s="18">
        <v>0</v>
      </c>
      <c r="AD12" s="18">
        <v>12000</v>
      </c>
      <c r="AE12" s="18">
        <v>2500</v>
      </c>
      <c r="AF12" s="18">
        <v>12500</v>
      </c>
      <c r="AG12" s="18">
        <v>4000</v>
      </c>
    </row>
    <row r="13" spans="1:33" x14ac:dyDescent="0.25">
      <c r="A13" s="18">
        <v>175</v>
      </c>
      <c r="B13" s="18">
        <v>1</v>
      </c>
      <c r="C13" s="18">
        <v>6</v>
      </c>
      <c r="D13" s="18">
        <v>1</v>
      </c>
      <c r="E13" s="18">
        <v>1</v>
      </c>
      <c r="F13" s="18">
        <v>4</v>
      </c>
      <c r="G13" s="18">
        <v>6</v>
      </c>
      <c r="H13" s="18">
        <v>6</v>
      </c>
      <c r="I13" s="18">
        <v>12</v>
      </c>
      <c r="J13" s="18">
        <v>284</v>
      </c>
      <c r="K13" s="18">
        <v>236</v>
      </c>
      <c r="L13" s="18">
        <v>155</v>
      </c>
      <c r="M13" s="18">
        <v>11</v>
      </c>
      <c r="N13" s="18">
        <v>213</v>
      </c>
      <c r="O13" s="18">
        <v>11</v>
      </c>
      <c r="P13" s="20" t="s">
        <v>78</v>
      </c>
      <c r="Q13" s="19" t="s">
        <v>92</v>
      </c>
      <c r="R13" s="19" t="s">
        <v>93</v>
      </c>
      <c r="S13" s="18">
        <v>40000</v>
      </c>
      <c r="T13" s="18">
        <v>0</v>
      </c>
      <c r="U13" s="18">
        <v>24000</v>
      </c>
      <c r="V13" s="18">
        <v>0</v>
      </c>
      <c r="W13" s="18">
        <v>0</v>
      </c>
      <c r="X13" s="18">
        <v>0</v>
      </c>
      <c r="Y13" s="18">
        <v>20000</v>
      </c>
      <c r="Z13" s="18">
        <v>20000</v>
      </c>
      <c r="AA13" s="18">
        <v>32000</v>
      </c>
      <c r="AB13" s="18">
        <v>40000</v>
      </c>
      <c r="AC13" s="18">
        <v>60000</v>
      </c>
      <c r="AD13" s="18">
        <v>42000</v>
      </c>
      <c r="AE13" s="18">
        <v>60000</v>
      </c>
      <c r="AF13" s="18">
        <v>83000</v>
      </c>
      <c r="AG13" s="18">
        <v>0</v>
      </c>
    </row>
    <row r="14" spans="1:33" x14ac:dyDescent="0.25">
      <c r="A14" s="18">
        <v>29</v>
      </c>
      <c r="B14" s="18">
        <v>15</v>
      </c>
      <c r="C14" s="18">
        <v>22</v>
      </c>
      <c r="D14" s="18">
        <v>172</v>
      </c>
      <c r="E14" s="18">
        <v>24</v>
      </c>
      <c r="F14" s="18">
        <v>30</v>
      </c>
      <c r="G14" s="18">
        <v>338</v>
      </c>
      <c r="H14" s="18">
        <v>322</v>
      </c>
      <c r="I14" s="18">
        <v>306</v>
      </c>
      <c r="J14" s="18">
        <v>264</v>
      </c>
      <c r="K14" s="18">
        <v>204</v>
      </c>
      <c r="L14" s="18">
        <v>90</v>
      </c>
      <c r="M14" s="18">
        <v>200</v>
      </c>
      <c r="N14" s="18">
        <v>19</v>
      </c>
      <c r="O14" s="18">
        <v>12</v>
      </c>
      <c r="P14" s="20" t="s">
        <v>78</v>
      </c>
      <c r="Q14" s="19" t="s">
        <v>94</v>
      </c>
      <c r="R14" s="19" t="s">
        <v>95</v>
      </c>
      <c r="S14" s="18">
        <v>36000</v>
      </c>
      <c r="T14" s="18">
        <v>17000</v>
      </c>
      <c r="U14" s="18">
        <v>0</v>
      </c>
      <c r="V14" s="18">
        <v>750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8000</v>
      </c>
      <c r="AC14" s="18">
        <v>8000</v>
      </c>
      <c r="AD14" s="18">
        <v>0</v>
      </c>
      <c r="AE14" s="18">
        <v>13000</v>
      </c>
      <c r="AF14" s="18">
        <v>13000</v>
      </c>
      <c r="AG14" s="18">
        <v>10000</v>
      </c>
    </row>
    <row r="15" spans="1:33" x14ac:dyDescent="0.25">
      <c r="A15" s="18">
        <v>269</v>
      </c>
      <c r="B15" s="18">
        <v>225</v>
      </c>
      <c r="C15" s="18">
        <v>171</v>
      </c>
      <c r="D15" s="18">
        <v>28</v>
      </c>
      <c r="E15" s="18">
        <v>258</v>
      </c>
      <c r="F15" s="18">
        <v>214</v>
      </c>
      <c r="G15" s="18">
        <v>163</v>
      </c>
      <c r="H15" s="18">
        <v>5</v>
      </c>
      <c r="I15" s="18">
        <v>11</v>
      </c>
      <c r="J15" s="18">
        <v>8</v>
      </c>
      <c r="K15" s="18">
        <v>158</v>
      </c>
      <c r="L15" s="18">
        <v>2</v>
      </c>
      <c r="M15" s="18">
        <v>10</v>
      </c>
      <c r="N15" s="18">
        <v>8</v>
      </c>
      <c r="O15" s="18">
        <v>13</v>
      </c>
      <c r="P15" s="20" t="s">
        <v>78</v>
      </c>
      <c r="Q15" s="19" t="s">
        <v>14</v>
      </c>
      <c r="R15" s="19" t="s">
        <v>96</v>
      </c>
      <c r="S15" s="18">
        <v>30000</v>
      </c>
      <c r="T15" s="18">
        <v>30000</v>
      </c>
      <c r="U15" s="18">
        <v>25294</v>
      </c>
      <c r="V15" s="18">
        <v>60000</v>
      </c>
      <c r="W15" s="18">
        <v>0</v>
      </c>
      <c r="X15" s="18">
        <v>20500</v>
      </c>
      <c r="Y15" s="18">
        <v>23141</v>
      </c>
      <c r="Z15" s="18">
        <v>20000</v>
      </c>
      <c r="AA15" s="18">
        <v>0</v>
      </c>
      <c r="AB15" s="18">
        <v>0</v>
      </c>
      <c r="AC15" s="18">
        <v>0</v>
      </c>
      <c r="AD15" s="18">
        <v>10000</v>
      </c>
      <c r="AE15" s="18">
        <v>0</v>
      </c>
      <c r="AF15" s="18">
        <v>0</v>
      </c>
      <c r="AG15" s="18">
        <v>0</v>
      </c>
    </row>
    <row r="16" spans="1:33" x14ac:dyDescent="0.25">
      <c r="A16" s="18">
        <v>445</v>
      </c>
      <c r="B16" s="18">
        <v>426</v>
      </c>
      <c r="C16" s="18">
        <v>418</v>
      </c>
      <c r="D16" s="18">
        <v>406</v>
      </c>
      <c r="E16" s="18">
        <v>391</v>
      </c>
      <c r="F16" s="18">
        <v>366</v>
      </c>
      <c r="G16" s="18">
        <v>354</v>
      </c>
      <c r="H16" s="18">
        <v>339</v>
      </c>
      <c r="I16" s="18">
        <v>325</v>
      </c>
      <c r="J16" s="18">
        <v>290</v>
      </c>
      <c r="K16" s="18">
        <v>242</v>
      </c>
      <c r="L16" s="18">
        <v>168</v>
      </c>
      <c r="M16" s="18">
        <v>30</v>
      </c>
      <c r="N16" s="18">
        <v>160</v>
      </c>
      <c r="O16" s="18">
        <v>14</v>
      </c>
      <c r="P16" s="20" t="s">
        <v>78</v>
      </c>
      <c r="Q16" s="19" t="s">
        <v>22</v>
      </c>
      <c r="R16" s="19" t="s">
        <v>97</v>
      </c>
      <c r="S16" s="18">
        <v>22400</v>
      </c>
      <c r="T16" s="18">
        <v>186</v>
      </c>
      <c r="U16" s="18">
        <v>6000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</row>
    <row r="17" spans="1:33" x14ac:dyDescent="0.25">
      <c r="A17" s="18">
        <v>27</v>
      </c>
      <c r="B17" s="18">
        <v>76</v>
      </c>
      <c r="C17" s="18">
        <v>43</v>
      </c>
      <c r="D17" s="18">
        <v>30</v>
      </c>
      <c r="E17" s="18">
        <v>25</v>
      </c>
      <c r="F17" s="18">
        <v>36</v>
      </c>
      <c r="G17" s="18">
        <v>25</v>
      </c>
      <c r="H17" s="18">
        <v>26</v>
      </c>
      <c r="I17" s="18">
        <v>35</v>
      </c>
      <c r="J17" s="18">
        <v>41</v>
      </c>
      <c r="K17" s="18">
        <v>166</v>
      </c>
      <c r="L17" s="18">
        <v>15</v>
      </c>
      <c r="M17" s="18">
        <v>206</v>
      </c>
      <c r="N17" s="18">
        <v>38</v>
      </c>
      <c r="O17" s="18">
        <v>15</v>
      </c>
      <c r="P17" s="20" t="s">
        <v>78</v>
      </c>
      <c r="Q17" s="19" t="s">
        <v>8</v>
      </c>
      <c r="R17" s="19" t="s">
        <v>48</v>
      </c>
      <c r="S17" s="18">
        <v>18800</v>
      </c>
      <c r="T17" s="18">
        <v>5600</v>
      </c>
      <c r="U17" s="18">
        <v>0</v>
      </c>
      <c r="V17" s="18">
        <v>12000</v>
      </c>
      <c r="W17" s="18">
        <v>0</v>
      </c>
      <c r="X17" s="18">
        <v>3000</v>
      </c>
      <c r="Y17" s="18">
        <v>5000</v>
      </c>
      <c r="Z17" s="18">
        <v>4500</v>
      </c>
      <c r="AA17" s="18">
        <v>10600</v>
      </c>
      <c r="AB17" s="18">
        <v>6500</v>
      </c>
      <c r="AC17" s="18">
        <v>8000</v>
      </c>
      <c r="AD17" s="18">
        <v>8000</v>
      </c>
      <c r="AE17" s="18">
        <v>4500</v>
      </c>
      <c r="AF17" s="18">
        <v>1500</v>
      </c>
      <c r="AG17" s="18">
        <v>12000</v>
      </c>
    </row>
    <row r="18" spans="1:33" x14ac:dyDescent="0.25">
      <c r="A18" s="18">
        <v>7</v>
      </c>
      <c r="B18" s="18">
        <v>11</v>
      </c>
      <c r="C18" s="18">
        <v>10</v>
      </c>
      <c r="D18" s="18">
        <v>3</v>
      </c>
      <c r="E18" s="18">
        <v>22</v>
      </c>
      <c r="F18" s="18">
        <v>7</v>
      </c>
      <c r="G18" s="18">
        <v>13</v>
      </c>
      <c r="H18" s="18">
        <v>8</v>
      </c>
      <c r="I18" s="18">
        <v>197</v>
      </c>
      <c r="J18" s="18">
        <v>24</v>
      </c>
      <c r="K18" s="18">
        <v>168</v>
      </c>
      <c r="L18" s="18">
        <v>17</v>
      </c>
      <c r="M18" s="18">
        <v>199</v>
      </c>
      <c r="N18" s="18">
        <v>18</v>
      </c>
      <c r="O18" s="18">
        <v>16</v>
      </c>
      <c r="P18" s="20" t="s">
        <v>78</v>
      </c>
      <c r="Q18" s="19" t="s">
        <v>98</v>
      </c>
      <c r="R18" s="19" t="s">
        <v>99</v>
      </c>
      <c r="S18" s="18">
        <v>18500</v>
      </c>
      <c r="T18" s="18">
        <v>17200</v>
      </c>
      <c r="U18" s="18">
        <v>0</v>
      </c>
      <c r="V18" s="18">
        <v>11000</v>
      </c>
      <c r="W18" s="18">
        <v>0</v>
      </c>
      <c r="X18" s="18">
        <v>7000</v>
      </c>
      <c r="Y18" s="18">
        <v>0</v>
      </c>
      <c r="Z18" s="18">
        <v>16000</v>
      </c>
      <c r="AA18" s="18">
        <v>20750</v>
      </c>
      <c r="AB18" s="18">
        <v>30500</v>
      </c>
      <c r="AC18" s="18">
        <v>8000</v>
      </c>
      <c r="AD18" s="18">
        <v>41000</v>
      </c>
      <c r="AE18" s="18">
        <v>42000</v>
      </c>
      <c r="AF18" s="18">
        <v>17000</v>
      </c>
      <c r="AG18" s="18">
        <v>44000</v>
      </c>
    </row>
    <row r="19" spans="1:33" x14ac:dyDescent="0.25">
      <c r="A19" s="18">
        <v>189</v>
      </c>
      <c r="B19" s="18">
        <v>33</v>
      </c>
      <c r="C19" s="18">
        <v>79</v>
      </c>
      <c r="D19" s="18">
        <v>165</v>
      </c>
      <c r="E19" s="18">
        <v>11</v>
      </c>
      <c r="F19" s="18">
        <v>163</v>
      </c>
      <c r="G19" s="18">
        <v>23</v>
      </c>
      <c r="H19" s="18">
        <v>299</v>
      </c>
      <c r="I19" s="18">
        <v>282</v>
      </c>
      <c r="J19" s="18">
        <v>236</v>
      </c>
      <c r="K19" s="18">
        <v>165</v>
      </c>
      <c r="L19" s="18">
        <v>14</v>
      </c>
      <c r="M19" s="18">
        <v>82</v>
      </c>
      <c r="N19" s="18">
        <v>7</v>
      </c>
      <c r="O19" s="18">
        <v>17</v>
      </c>
      <c r="P19" s="20" t="s">
        <v>78</v>
      </c>
      <c r="Q19" s="19" t="s">
        <v>100</v>
      </c>
      <c r="R19" s="19" t="s">
        <v>101</v>
      </c>
      <c r="S19" s="18">
        <v>16000</v>
      </c>
      <c r="T19" s="18">
        <v>30100</v>
      </c>
      <c r="U19" s="18">
        <v>1500</v>
      </c>
      <c r="V19" s="18">
        <v>12000</v>
      </c>
      <c r="W19" s="18">
        <v>0</v>
      </c>
      <c r="X19" s="18">
        <v>0</v>
      </c>
      <c r="Y19" s="18">
        <v>0</v>
      </c>
      <c r="Z19" s="18">
        <v>0</v>
      </c>
      <c r="AA19" s="18">
        <v>11000</v>
      </c>
      <c r="AB19" s="18">
        <v>0</v>
      </c>
      <c r="AC19" s="18">
        <v>18000</v>
      </c>
      <c r="AD19" s="18">
        <v>0</v>
      </c>
      <c r="AE19" s="18">
        <v>2000</v>
      </c>
      <c r="AF19" s="18">
        <v>6090</v>
      </c>
      <c r="AG19" s="18">
        <v>0</v>
      </c>
    </row>
    <row r="20" spans="1:33" x14ac:dyDescent="0.25">
      <c r="A20" s="18">
        <v>485</v>
      </c>
      <c r="B20" s="18">
        <v>469</v>
      </c>
      <c r="C20" s="18">
        <v>462</v>
      </c>
      <c r="D20" s="18">
        <v>451</v>
      </c>
      <c r="E20" s="18">
        <v>439</v>
      </c>
      <c r="F20" s="18">
        <v>420</v>
      </c>
      <c r="G20" s="18">
        <v>410</v>
      </c>
      <c r="H20" s="18">
        <v>397</v>
      </c>
      <c r="I20" s="18">
        <v>387</v>
      </c>
      <c r="J20" s="18">
        <v>364</v>
      </c>
      <c r="K20" s="18">
        <v>338</v>
      </c>
      <c r="L20" s="18">
        <v>303</v>
      </c>
      <c r="M20" s="18">
        <v>266</v>
      </c>
      <c r="N20" s="18">
        <v>214</v>
      </c>
      <c r="O20" s="18">
        <v>18</v>
      </c>
      <c r="P20" s="20" t="s">
        <v>78</v>
      </c>
      <c r="Q20" s="19" t="s">
        <v>98</v>
      </c>
      <c r="R20" s="19" t="s">
        <v>102</v>
      </c>
      <c r="S20" s="18">
        <v>15000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</row>
    <row r="21" spans="1:33" x14ac:dyDescent="0.25">
      <c r="A21" s="18">
        <v>486</v>
      </c>
      <c r="B21" s="18">
        <v>470</v>
      </c>
      <c r="C21" s="18">
        <v>463</v>
      </c>
      <c r="D21" s="18">
        <v>452</v>
      </c>
      <c r="E21" s="18">
        <v>440</v>
      </c>
      <c r="F21" s="18">
        <v>421</v>
      </c>
      <c r="G21" s="18">
        <v>411</v>
      </c>
      <c r="H21" s="18">
        <v>398</v>
      </c>
      <c r="I21" s="18">
        <v>388</v>
      </c>
      <c r="J21" s="18">
        <v>365</v>
      </c>
      <c r="K21" s="18">
        <v>339</v>
      </c>
      <c r="L21" s="18">
        <v>304</v>
      </c>
      <c r="M21" s="18">
        <v>267</v>
      </c>
      <c r="N21" s="18">
        <v>215</v>
      </c>
      <c r="O21" s="18">
        <v>19</v>
      </c>
      <c r="P21" s="20" t="s">
        <v>78</v>
      </c>
      <c r="Q21" s="19" t="s">
        <v>10</v>
      </c>
      <c r="R21" s="19" t="s">
        <v>44</v>
      </c>
      <c r="S21" s="18">
        <v>15000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</row>
    <row r="22" spans="1:33" x14ac:dyDescent="0.25">
      <c r="A22" s="18">
        <v>357</v>
      </c>
      <c r="B22" s="18">
        <v>336</v>
      </c>
      <c r="C22" s="18">
        <v>322</v>
      </c>
      <c r="D22" s="18">
        <v>306</v>
      </c>
      <c r="E22" s="18">
        <v>280</v>
      </c>
      <c r="F22" s="18">
        <v>241</v>
      </c>
      <c r="G22" s="18">
        <v>204</v>
      </c>
      <c r="H22" s="18">
        <v>147</v>
      </c>
      <c r="I22" s="18">
        <v>29</v>
      </c>
      <c r="J22" s="18">
        <v>27</v>
      </c>
      <c r="K22" s="18">
        <v>233</v>
      </c>
      <c r="L22" s="18">
        <v>152</v>
      </c>
      <c r="M22" s="18">
        <v>5</v>
      </c>
      <c r="N22" s="18">
        <v>34</v>
      </c>
      <c r="O22" s="18">
        <v>20</v>
      </c>
      <c r="P22" s="20" t="s">
        <v>78</v>
      </c>
      <c r="Q22" s="19" t="s">
        <v>103</v>
      </c>
      <c r="R22" s="19" t="s">
        <v>104</v>
      </c>
      <c r="S22" s="18">
        <v>13674</v>
      </c>
      <c r="T22" s="18">
        <v>6500</v>
      </c>
      <c r="U22" s="18">
        <v>33900</v>
      </c>
      <c r="V22" s="18">
        <v>0</v>
      </c>
      <c r="W22" s="18">
        <v>0</v>
      </c>
      <c r="X22" s="18">
        <v>6040</v>
      </c>
      <c r="Y22" s="18">
        <v>7450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</row>
  </sheetData>
  <mergeCells count="1">
    <mergeCell ref="A1:O1"/>
  </mergeCells>
  <conditionalFormatting sqref="G7 G12 G17 G22">
    <cfRule type="cellIs" dxfId="0" priority="5" operator="equal">
      <formula>"Not liquid"</formula>
    </cfRule>
  </conditionalFormatting>
  <conditionalFormatting sqref="A3:O2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I37" sqref="I37"/>
    </sheetView>
  </sheetViews>
  <sheetFormatPr defaultRowHeight="15" x14ac:dyDescent="0.25"/>
  <cols>
    <col min="1" max="1" width="9.140625" style="9"/>
    <col min="2" max="2" width="21" style="9" bestFit="1" customWidth="1"/>
    <col min="3" max="3" width="9.140625" style="9"/>
    <col min="4" max="9" width="10.5703125" style="9" bestFit="1" customWidth="1"/>
    <col min="10" max="10" width="11.5703125" style="9" bestFit="1" customWidth="1"/>
    <col min="11" max="18" width="10.5703125" style="9" bestFit="1" customWidth="1"/>
    <col min="19" max="16384" width="9.140625" style="9"/>
  </cols>
  <sheetData>
    <row r="1" spans="1:18" x14ac:dyDescent="0.25">
      <c r="A1" s="2" t="s">
        <v>38</v>
      </c>
      <c r="B1" s="10" t="s">
        <v>76</v>
      </c>
      <c r="C1" s="11" t="s">
        <v>1</v>
      </c>
      <c r="D1" s="12">
        <v>41699</v>
      </c>
      <c r="E1" s="13">
        <v>41671</v>
      </c>
      <c r="F1" s="12">
        <v>41640</v>
      </c>
      <c r="G1" s="13">
        <v>41609</v>
      </c>
      <c r="H1" s="12">
        <v>41579</v>
      </c>
      <c r="I1" s="13">
        <v>41548</v>
      </c>
      <c r="J1" s="12">
        <v>41518</v>
      </c>
      <c r="K1" s="13">
        <v>41487</v>
      </c>
      <c r="L1" s="12">
        <v>41456</v>
      </c>
      <c r="M1" s="13">
        <v>41426</v>
      </c>
      <c r="N1" s="12">
        <v>41395</v>
      </c>
      <c r="O1" s="13">
        <v>41365</v>
      </c>
      <c r="P1" s="12">
        <v>41334</v>
      </c>
      <c r="Q1" s="13">
        <v>41306</v>
      </c>
      <c r="R1" s="14">
        <v>41275</v>
      </c>
    </row>
    <row r="2" spans="1:18" x14ac:dyDescent="0.25">
      <c r="A2" s="16" t="s">
        <v>77</v>
      </c>
      <c r="B2" s="9" t="s">
        <v>50</v>
      </c>
      <c r="C2" s="9" t="s">
        <v>51</v>
      </c>
      <c r="D2" s="15">
        <v>0</v>
      </c>
      <c r="E2" s="15">
        <v>0</v>
      </c>
      <c r="F2" s="15">
        <v>0</v>
      </c>
      <c r="G2" s="15">
        <f>VLOOKUP($C2,'[1]index options 2013'!$G$2:$X$18,18,0)</f>
        <v>0</v>
      </c>
      <c r="H2" s="15">
        <f>VLOOKUP($C2,'[1]index options 2013'!$G$2:$X$18,17,0)</f>
        <v>0</v>
      </c>
      <c r="I2" s="15">
        <f>VLOOKUP($C2,'[1]index options 2013'!$G$2:$X$18,16,0)</f>
        <v>0</v>
      </c>
      <c r="J2" s="15">
        <f>VLOOKUP($C2,'[1]index options 2013'!$G$2:$X$18,15,0)</f>
        <v>0</v>
      </c>
      <c r="K2" s="15">
        <f>VLOOKUP($C2,'[1]index options 2013'!$G$2:$X$18,14,0)</f>
        <v>0</v>
      </c>
      <c r="L2" s="15">
        <f>VLOOKUP($C2,'[1]index options 2013'!$G$2:$X$18,13,0)</f>
        <v>0</v>
      </c>
      <c r="M2" s="15">
        <f>VLOOKUP($C2,'[1]index options 2013'!$G$2:$X$18,12,0)</f>
        <v>0</v>
      </c>
      <c r="N2" s="15">
        <f>VLOOKUP($C2,'[1]index options 2013'!$G$2:$X$18,11,0)</f>
        <v>0</v>
      </c>
      <c r="O2" s="15">
        <f>VLOOKUP($C2,'[1]index options 2013'!$G$2:$X$18,10,0)</f>
        <v>0</v>
      </c>
      <c r="P2" s="15">
        <f>VLOOKUP($C2,'[1]index options 2013'!$G$2:$X$18,9,0)</f>
        <v>0</v>
      </c>
      <c r="Q2" s="15">
        <f>VLOOKUP($C2,'[1]index options 2013'!$G$2:$X$18,8,0)</f>
        <v>0</v>
      </c>
      <c r="R2" s="15">
        <f>VLOOKUP($C2,'[1]index options 2013'!$G$2:$X$18,7,0)</f>
        <v>0</v>
      </c>
    </row>
    <row r="3" spans="1:18" x14ac:dyDescent="0.25">
      <c r="A3" s="17" t="s">
        <v>77</v>
      </c>
      <c r="B3" s="9" t="s">
        <v>50</v>
      </c>
      <c r="C3" s="9" t="s">
        <v>52</v>
      </c>
      <c r="D3" s="15">
        <v>0</v>
      </c>
      <c r="E3" s="15">
        <v>0</v>
      </c>
      <c r="F3" s="15">
        <v>0</v>
      </c>
      <c r="G3" s="15">
        <f>VLOOKUP($C3,'[1]index options 2013'!$G$2:$X$18,18,0)</f>
        <v>0</v>
      </c>
      <c r="H3" s="15">
        <f>VLOOKUP($C3,'[1]index options 2013'!$G$2:$X$18,17,0)</f>
        <v>0</v>
      </c>
      <c r="I3" s="15">
        <f>VLOOKUP($C3,'[1]index options 2013'!$G$2:$X$18,16,0)</f>
        <v>0</v>
      </c>
      <c r="J3" s="15">
        <f>VLOOKUP($C3,'[1]index options 2013'!$G$2:$X$18,15,0)</f>
        <v>0</v>
      </c>
      <c r="K3" s="15">
        <f>VLOOKUP($C3,'[1]index options 2013'!$G$2:$X$18,14,0)</f>
        <v>0</v>
      </c>
      <c r="L3" s="15">
        <f>VLOOKUP($C3,'[1]index options 2013'!$G$2:$X$18,13,0)</f>
        <v>0</v>
      </c>
      <c r="M3" s="15">
        <f>VLOOKUP($C3,'[1]index options 2013'!$G$2:$X$18,12,0)</f>
        <v>0</v>
      </c>
      <c r="N3" s="15">
        <f>VLOOKUP($C3,'[1]index options 2013'!$G$2:$X$18,11,0)</f>
        <v>109800</v>
      </c>
      <c r="O3" s="15">
        <f>VLOOKUP($C3,'[1]index options 2013'!$G$2:$X$18,10,0)</f>
        <v>0</v>
      </c>
      <c r="P3" s="15">
        <f>VLOOKUP($C3,'[1]index options 2013'!$G$2:$X$18,9,0)</f>
        <v>0</v>
      </c>
      <c r="Q3" s="15">
        <f>VLOOKUP($C3,'[1]index options 2013'!$G$2:$X$18,8,0)</f>
        <v>35600</v>
      </c>
      <c r="R3" s="15">
        <f>VLOOKUP($C3,'[1]index options 2013'!$G$2:$X$18,7,0)</f>
        <v>0</v>
      </c>
    </row>
    <row r="4" spans="1:18" x14ac:dyDescent="0.25">
      <c r="A4" s="17" t="s">
        <v>77</v>
      </c>
      <c r="B4" s="9" t="s">
        <v>53</v>
      </c>
      <c r="C4" s="9" t="s">
        <v>54</v>
      </c>
      <c r="D4" s="15">
        <v>0</v>
      </c>
      <c r="E4" s="15">
        <v>0</v>
      </c>
      <c r="F4" s="15">
        <v>0</v>
      </c>
      <c r="G4" s="15">
        <f>VLOOKUP($C4,'[1]index options 2013'!$G$2:$X$18,18,0)</f>
        <v>0</v>
      </c>
      <c r="H4" s="15">
        <f>VLOOKUP($C4,'[1]index options 2013'!$G$2:$X$18,17,0)</f>
        <v>0</v>
      </c>
      <c r="I4" s="15">
        <f>VLOOKUP($C4,'[1]index options 2013'!$G$2:$X$18,16,0)</f>
        <v>0</v>
      </c>
      <c r="J4" s="15">
        <f>VLOOKUP($C4,'[1]index options 2013'!$G$2:$X$18,15,0)</f>
        <v>0</v>
      </c>
      <c r="K4" s="15">
        <f>VLOOKUP($C4,'[1]index options 2013'!$G$2:$X$18,14,0)</f>
        <v>0</v>
      </c>
      <c r="L4" s="15">
        <f>VLOOKUP($C4,'[1]index options 2013'!$G$2:$X$18,13,0)</f>
        <v>0</v>
      </c>
      <c r="M4" s="15">
        <f>VLOOKUP($C4,'[1]index options 2013'!$G$2:$X$18,12,0)</f>
        <v>0</v>
      </c>
      <c r="N4" s="15">
        <f>VLOOKUP($C4,'[1]index options 2013'!$G$2:$X$18,11,0)</f>
        <v>0</v>
      </c>
      <c r="O4" s="15">
        <f>VLOOKUP($C4,'[1]index options 2013'!$G$2:$X$18,10,0)</f>
        <v>0</v>
      </c>
      <c r="P4" s="15">
        <f>VLOOKUP($C4,'[1]index options 2013'!$G$2:$X$18,9,0)</f>
        <v>0</v>
      </c>
      <c r="Q4" s="15">
        <f>VLOOKUP($C4,'[1]index options 2013'!$G$2:$X$18,8,0)</f>
        <v>0</v>
      </c>
      <c r="R4" s="15">
        <f>VLOOKUP($C4,'[1]index options 2013'!$G$2:$X$18,7,0)</f>
        <v>0</v>
      </c>
    </row>
    <row r="5" spans="1:18" x14ac:dyDescent="0.25">
      <c r="A5" s="17" t="s">
        <v>77</v>
      </c>
      <c r="B5" s="9" t="s">
        <v>53</v>
      </c>
      <c r="C5" s="9" t="s">
        <v>55</v>
      </c>
      <c r="D5" s="15">
        <v>0</v>
      </c>
      <c r="E5" s="15">
        <v>0</v>
      </c>
      <c r="F5" s="15">
        <v>0</v>
      </c>
      <c r="G5" s="15">
        <f>VLOOKUP($C5,'[1]index options 2013'!$G$2:$X$18,18,0)</f>
        <v>0</v>
      </c>
      <c r="H5" s="15">
        <f>VLOOKUP($C5,'[1]index options 2013'!$G$2:$X$18,17,0)</f>
        <v>0</v>
      </c>
      <c r="I5" s="15">
        <f>VLOOKUP($C5,'[1]index options 2013'!$G$2:$X$18,16,0)</f>
        <v>0</v>
      </c>
      <c r="J5" s="15">
        <f>VLOOKUP($C5,'[1]index options 2013'!$G$2:$X$18,15,0)</f>
        <v>0</v>
      </c>
      <c r="K5" s="15">
        <f>VLOOKUP($C5,'[1]index options 2013'!$G$2:$X$18,14,0)</f>
        <v>0</v>
      </c>
      <c r="L5" s="15">
        <f>VLOOKUP($C5,'[1]index options 2013'!$G$2:$X$18,13,0)</f>
        <v>0</v>
      </c>
      <c r="M5" s="15">
        <f>VLOOKUP($C5,'[1]index options 2013'!$G$2:$X$18,12,0)</f>
        <v>0</v>
      </c>
      <c r="N5" s="15">
        <f>VLOOKUP($C5,'[1]index options 2013'!$G$2:$X$18,11,0)</f>
        <v>0</v>
      </c>
      <c r="O5" s="15">
        <f>VLOOKUP($C5,'[1]index options 2013'!$G$2:$X$18,10,0)</f>
        <v>0</v>
      </c>
      <c r="P5" s="15">
        <f>VLOOKUP($C5,'[1]index options 2013'!$G$2:$X$18,9,0)</f>
        <v>0</v>
      </c>
      <c r="Q5" s="15">
        <f>VLOOKUP($C5,'[1]index options 2013'!$G$2:$X$18,8,0)</f>
        <v>0</v>
      </c>
      <c r="R5" s="15">
        <f>VLOOKUP($C5,'[1]index options 2013'!$G$2:$X$18,7,0)</f>
        <v>0</v>
      </c>
    </row>
    <row r="6" spans="1:18" x14ac:dyDescent="0.25">
      <c r="A6" s="17" t="s">
        <v>77</v>
      </c>
      <c r="B6" s="9" t="s">
        <v>56</v>
      </c>
      <c r="C6" s="9" t="s">
        <v>57</v>
      </c>
      <c r="D6" s="15">
        <v>0</v>
      </c>
      <c r="E6" s="15">
        <v>0</v>
      </c>
      <c r="F6" s="15">
        <v>0</v>
      </c>
      <c r="G6" s="15">
        <f>VLOOKUP($C6,'[1]index options 2013'!$G$2:$X$18,18,0)</f>
        <v>0</v>
      </c>
      <c r="H6" s="15">
        <f>VLOOKUP($C6,'[1]index options 2013'!$G$2:$X$18,17,0)</f>
        <v>0</v>
      </c>
      <c r="I6" s="15">
        <f>VLOOKUP($C6,'[1]index options 2013'!$G$2:$X$18,16,0)</f>
        <v>0</v>
      </c>
      <c r="J6" s="15">
        <f>VLOOKUP($C6,'[1]index options 2013'!$G$2:$X$18,15,0)</f>
        <v>0</v>
      </c>
      <c r="K6" s="15">
        <f>VLOOKUP($C6,'[1]index options 2013'!$G$2:$X$18,14,0)</f>
        <v>0</v>
      </c>
      <c r="L6" s="15">
        <f>VLOOKUP($C6,'[1]index options 2013'!$G$2:$X$18,13,0)</f>
        <v>0</v>
      </c>
      <c r="M6" s="15">
        <f>VLOOKUP($C6,'[1]index options 2013'!$G$2:$X$18,12,0)</f>
        <v>0</v>
      </c>
      <c r="N6" s="15">
        <f>VLOOKUP($C6,'[1]index options 2013'!$G$2:$X$18,11,0)</f>
        <v>0</v>
      </c>
      <c r="O6" s="15">
        <f>VLOOKUP($C6,'[1]index options 2013'!$G$2:$X$18,10,0)</f>
        <v>0</v>
      </c>
      <c r="P6" s="15">
        <f>VLOOKUP($C6,'[1]index options 2013'!$G$2:$X$18,9,0)</f>
        <v>0</v>
      </c>
      <c r="Q6" s="15">
        <f>VLOOKUP($C6,'[1]index options 2013'!$G$2:$X$18,8,0)</f>
        <v>0</v>
      </c>
      <c r="R6" s="15">
        <f>VLOOKUP($C6,'[1]index options 2013'!$G$2:$X$18,7,0)</f>
        <v>0</v>
      </c>
    </row>
    <row r="7" spans="1:18" x14ac:dyDescent="0.25">
      <c r="A7" s="17" t="s">
        <v>77</v>
      </c>
      <c r="B7" s="9" t="s">
        <v>56</v>
      </c>
      <c r="C7" s="9" t="s">
        <v>58</v>
      </c>
      <c r="D7" s="15">
        <v>0</v>
      </c>
      <c r="E7" s="15">
        <v>0</v>
      </c>
      <c r="F7" s="15">
        <v>0</v>
      </c>
      <c r="G7" s="15">
        <f>VLOOKUP($C7,'[1]index options 2013'!$G$2:$X$18,18,0)</f>
        <v>0</v>
      </c>
      <c r="H7" s="15">
        <f>VLOOKUP($C7,'[1]index options 2013'!$G$2:$X$18,17,0)</f>
        <v>0</v>
      </c>
      <c r="I7" s="15">
        <f>VLOOKUP($C7,'[1]index options 2013'!$G$2:$X$18,16,0)</f>
        <v>0</v>
      </c>
      <c r="J7" s="15">
        <f>VLOOKUP($C7,'[1]index options 2013'!$G$2:$X$18,15,0)</f>
        <v>0</v>
      </c>
      <c r="K7" s="15">
        <f>VLOOKUP($C7,'[1]index options 2013'!$G$2:$X$18,14,0)</f>
        <v>0</v>
      </c>
      <c r="L7" s="15">
        <f>VLOOKUP($C7,'[1]index options 2013'!$G$2:$X$18,13,0)</f>
        <v>0</v>
      </c>
      <c r="M7" s="15">
        <f>VLOOKUP($C7,'[1]index options 2013'!$G$2:$X$18,12,0)</f>
        <v>155560</v>
      </c>
      <c r="N7" s="15">
        <f>VLOOKUP($C7,'[1]index options 2013'!$G$2:$X$18,11,0)</f>
        <v>0</v>
      </c>
      <c r="O7" s="15">
        <f>VLOOKUP($C7,'[1]index options 2013'!$G$2:$X$18,10,0)</f>
        <v>0</v>
      </c>
      <c r="P7" s="15">
        <f>VLOOKUP($C7,'[1]index options 2013'!$G$2:$X$18,9,0)</f>
        <v>0</v>
      </c>
      <c r="Q7" s="15">
        <f>VLOOKUP($C7,'[1]index options 2013'!$G$2:$X$18,8,0)</f>
        <v>0</v>
      </c>
      <c r="R7" s="15">
        <f>VLOOKUP($C7,'[1]index options 2013'!$G$2:$X$18,7,0)</f>
        <v>0</v>
      </c>
    </row>
    <row r="8" spans="1:18" x14ac:dyDescent="0.25">
      <c r="A8" s="17" t="s">
        <v>77</v>
      </c>
      <c r="B8" s="9" t="s">
        <v>59</v>
      </c>
      <c r="C8" s="9" t="s">
        <v>60</v>
      </c>
      <c r="D8" s="15">
        <v>0</v>
      </c>
      <c r="E8" s="15">
        <v>0</v>
      </c>
      <c r="F8" s="15">
        <v>0</v>
      </c>
      <c r="G8" s="15">
        <f>VLOOKUP($C8,'[1]index options 2013'!$G$2:$X$18,18,0)</f>
        <v>0</v>
      </c>
      <c r="H8" s="15">
        <f>VLOOKUP($C8,'[1]index options 2013'!$G$2:$X$18,17,0)</f>
        <v>0</v>
      </c>
      <c r="I8" s="15">
        <f>VLOOKUP($C8,'[1]index options 2013'!$G$2:$X$18,16,0)</f>
        <v>0</v>
      </c>
      <c r="J8" s="15">
        <f>VLOOKUP($C8,'[1]index options 2013'!$G$2:$X$18,15,0)</f>
        <v>0</v>
      </c>
      <c r="K8" s="15">
        <f>VLOOKUP($C8,'[1]index options 2013'!$G$2:$X$18,14,0)</f>
        <v>0</v>
      </c>
      <c r="L8" s="15">
        <f>VLOOKUP($C8,'[1]index options 2013'!$G$2:$X$18,13,0)</f>
        <v>0</v>
      </c>
      <c r="M8" s="15">
        <f>VLOOKUP($C8,'[1]index options 2013'!$G$2:$X$18,12,0)</f>
        <v>0</v>
      </c>
      <c r="N8" s="15">
        <f>VLOOKUP($C8,'[1]index options 2013'!$G$2:$X$18,11,0)</f>
        <v>0</v>
      </c>
      <c r="O8" s="15">
        <f>VLOOKUP($C8,'[1]index options 2013'!$G$2:$X$18,10,0)</f>
        <v>0</v>
      </c>
      <c r="P8" s="15">
        <f>VLOOKUP($C8,'[1]index options 2013'!$G$2:$X$18,9,0)</f>
        <v>0</v>
      </c>
      <c r="Q8" s="15">
        <f>VLOOKUP($C8,'[1]index options 2013'!$G$2:$X$18,8,0)</f>
        <v>0</v>
      </c>
      <c r="R8" s="15">
        <f>VLOOKUP($C8,'[1]index options 2013'!$G$2:$X$18,7,0)</f>
        <v>0</v>
      </c>
    </row>
    <row r="9" spans="1:18" x14ac:dyDescent="0.25">
      <c r="A9" s="17" t="s">
        <v>77</v>
      </c>
      <c r="B9" s="9" t="s">
        <v>59</v>
      </c>
      <c r="C9" s="9" t="s">
        <v>61</v>
      </c>
      <c r="D9" s="15">
        <v>1386134.4740940002</v>
      </c>
      <c r="E9" s="15">
        <v>2227139.6655330001</v>
      </c>
      <c r="F9" s="15">
        <v>4186462.181938</v>
      </c>
      <c r="G9" s="15">
        <f>VLOOKUP($C9,'[1]index options 2013'!$G$2:$X$18,18,0)</f>
        <v>5134836.4214799991</v>
      </c>
      <c r="H9" s="15">
        <f>VLOOKUP($C9,'[1]index options 2013'!$G$2:$X$18,17,0)</f>
        <v>9058043.6436379999</v>
      </c>
      <c r="I9" s="15">
        <f>VLOOKUP($C9,'[1]index options 2013'!$G$2:$X$18,16,0)</f>
        <v>5280670.6309560006</v>
      </c>
      <c r="J9" s="15">
        <f>VLOOKUP($C9,'[1]index options 2013'!$G$2:$X$18,15,0)</f>
        <v>11788654.672915</v>
      </c>
      <c r="K9" s="15">
        <f>VLOOKUP($C9,'[1]index options 2013'!$G$2:$X$18,14,0)</f>
        <v>7212760.1684339996</v>
      </c>
      <c r="L9" s="15">
        <f>VLOOKUP($C9,'[1]index options 2013'!$G$2:$X$18,13,0)</f>
        <v>7082071.49254</v>
      </c>
      <c r="M9" s="15">
        <f>VLOOKUP($C9,'[1]index options 2013'!$G$2:$X$18,12,0)</f>
        <v>3459119.7611059998</v>
      </c>
      <c r="N9" s="15">
        <f>VLOOKUP($C9,'[1]index options 2013'!$G$2:$X$18,11,0)</f>
        <v>1870837.21964</v>
      </c>
      <c r="O9" s="15">
        <f>VLOOKUP($C9,'[1]index options 2013'!$G$2:$X$18,10,0)</f>
        <v>4223445.5379380006</v>
      </c>
      <c r="P9" s="15">
        <f>VLOOKUP($C9,'[1]index options 2013'!$G$2:$X$18,9,0)</f>
        <v>2487400.894328</v>
      </c>
      <c r="Q9" s="15">
        <f>VLOOKUP($C9,'[1]index options 2013'!$G$2:$X$18,8,0)</f>
        <v>3936296.0192140001</v>
      </c>
      <c r="R9" s="15">
        <f>VLOOKUP($C9,'[1]index options 2013'!$G$2:$X$18,7,0)</f>
        <v>4273489.3067859998</v>
      </c>
    </row>
    <row r="10" spans="1:18" x14ac:dyDescent="0.25">
      <c r="A10" s="17" t="s">
        <v>77</v>
      </c>
      <c r="B10" s="9" t="s">
        <v>62</v>
      </c>
      <c r="C10" s="9" t="s">
        <v>63</v>
      </c>
      <c r="D10" s="15">
        <v>0</v>
      </c>
      <c r="E10" s="15">
        <v>0</v>
      </c>
      <c r="F10" s="15">
        <v>0</v>
      </c>
      <c r="G10" s="15">
        <f>VLOOKUP($C10,'[1]index options 2013'!$G$2:$X$18,18,0)</f>
        <v>0</v>
      </c>
      <c r="H10" s="15">
        <f>VLOOKUP($C10,'[1]index options 2013'!$G$2:$X$18,17,0)</f>
        <v>0</v>
      </c>
      <c r="I10" s="15">
        <f>VLOOKUP($C10,'[1]index options 2013'!$G$2:$X$18,16,0)</f>
        <v>0</v>
      </c>
      <c r="J10" s="15">
        <f>VLOOKUP($C10,'[1]index options 2013'!$G$2:$X$18,15,0)</f>
        <v>0</v>
      </c>
      <c r="K10" s="15">
        <f>VLOOKUP($C10,'[1]index options 2013'!$G$2:$X$18,14,0)</f>
        <v>0</v>
      </c>
      <c r="L10" s="15">
        <f>VLOOKUP($C10,'[1]index options 2013'!$G$2:$X$18,13,0)</f>
        <v>150794.35700799999</v>
      </c>
      <c r="M10" s="15">
        <f>VLOOKUP($C10,'[1]index options 2013'!$G$2:$X$18,12,0)</f>
        <v>0</v>
      </c>
      <c r="N10" s="15">
        <f>VLOOKUP($C10,'[1]index options 2013'!$G$2:$X$18,11,0)</f>
        <v>0</v>
      </c>
      <c r="O10" s="15">
        <f>VLOOKUP($C10,'[1]index options 2013'!$G$2:$X$18,10,0)</f>
        <v>0</v>
      </c>
      <c r="P10" s="15">
        <f>VLOOKUP($C10,'[1]index options 2013'!$G$2:$X$18,9,0)</f>
        <v>0</v>
      </c>
      <c r="Q10" s="15">
        <f>VLOOKUP($C10,'[1]index options 2013'!$G$2:$X$18,8,0)</f>
        <v>0</v>
      </c>
      <c r="R10" s="15">
        <f>VLOOKUP($C10,'[1]index options 2013'!$G$2:$X$18,7,0)</f>
        <v>0</v>
      </c>
    </row>
    <row r="11" spans="1:18" x14ac:dyDescent="0.25">
      <c r="A11" s="17" t="s">
        <v>77</v>
      </c>
      <c r="B11" s="9" t="s">
        <v>64</v>
      </c>
      <c r="C11" s="9" t="s">
        <v>65</v>
      </c>
      <c r="D11" s="15">
        <v>0</v>
      </c>
      <c r="E11" s="15">
        <v>0</v>
      </c>
      <c r="F11" s="15">
        <v>0</v>
      </c>
      <c r="G11" s="15">
        <f>VLOOKUP($C11,'[1]index options 2013'!$G$2:$X$18,18,0)</f>
        <v>0</v>
      </c>
      <c r="H11" s="15">
        <f>VLOOKUP($C11,'[1]index options 2013'!$G$2:$X$18,17,0)</f>
        <v>0</v>
      </c>
      <c r="I11" s="15">
        <f>VLOOKUP($C11,'[1]index options 2013'!$G$2:$X$18,16,0)</f>
        <v>0</v>
      </c>
      <c r="J11" s="15">
        <f>VLOOKUP($C11,'[1]index options 2013'!$G$2:$X$18,15,0)</f>
        <v>0</v>
      </c>
      <c r="K11" s="15">
        <f>VLOOKUP($C11,'[1]index options 2013'!$G$2:$X$18,14,0)</f>
        <v>0</v>
      </c>
      <c r="L11" s="15">
        <f>VLOOKUP($C11,'[1]index options 2013'!$G$2:$X$18,13,0)</f>
        <v>0</v>
      </c>
      <c r="M11" s="15">
        <f>VLOOKUP($C11,'[1]index options 2013'!$G$2:$X$18,12,0)</f>
        <v>0</v>
      </c>
      <c r="N11" s="15">
        <f>VLOOKUP($C11,'[1]index options 2013'!$G$2:$X$18,11,0)</f>
        <v>0</v>
      </c>
      <c r="O11" s="15">
        <f>VLOOKUP($C11,'[1]index options 2013'!$G$2:$X$18,10,0)</f>
        <v>0</v>
      </c>
      <c r="P11" s="15">
        <f>VLOOKUP($C11,'[1]index options 2013'!$G$2:$X$18,9,0)</f>
        <v>0</v>
      </c>
      <c r="Q11" s="15">
        <f>VLOOKUP($C11,'[1]index options 2013'!$G$2:$X$18,8,0)</f>
        <v>0</v>
      </c>
      <c r="R11" s="15">
        <f>VLOOKUP($C11,'[1]index options 2013'!$G$2:$X$18,7,0)</f>
        <v>0</v>
      </c>
    </row>
    <row r="12" spans="1:18" x14ac:dyDescent="0.25">
      <c r="A12" s="17" t="s">
        <v>77</v>
      </c>
      <c r="B12" s="9" t="s">
        <v>64</v>
      </c>
      <c r="C12" s="9" t="s">
        <v>66</v>
      </c>
      <c r="D12" s="15">
        <v>0</v>
      </c>
      <c r="E12" s="15">
        <v>0</v>
      </c>
      <c r="F12" s="15">
        <v>0</v>
      </c>
      <c r="G12" s="15">
        <f>VLOOKUP($C12,'[1]index options 2013'!$G$2:$X$18,18,0)</f>
        <v>0</v>
      </c>
      <c r="H12" s="15">
        <f>VLOOKUP($C12,'[1]index options 2013'!$G$2:$X$18,17,0)</f>
        <v>0</v>
      </c>
      <c r="I12" s="15">
        <f>VLOOKUP($C12,'[1]index options 2013'!$G$2:$X$18,16,0)</f>
        <v>0</v>
      </c>
      <c r="J12" s="15">
        <f>VLOOKUP($C12,'[1]index options 2013'!$G$2:$X$18,15,0)</f>
        <v>0</v>
      </c>
      <c r="K12" s="15">
        <f>VLOOKUP($C12,'[1]index options 2013'!$G$2:$X$18,14,0)</f>
        <v>0</v>
      </c>
      <c r="L12" s="15">
        <f>VLOOKUP($C12,'[1]index options 2013'!$G$2:$X$18,13,0)</f>
        <v>0</v>
      </c>
      <c r="M12" s="15">
        <f>VLOOKUP($C12,'[1]index options 2013'!$G$2:$X$18,12,0)</f>
        <v>0</v>
      </c>
      <c r="N12" s="15">
        <f>VLOOKUP($C12,'[1]index options 2013'!$G$2:$X$18,11,0)</f>
        <v>0</v>
      </c>
      <c r="O12" s="15">
        <f>VLOOKUP($C12,'[1]index options 2013'!$G$2:$X$18,10,0)</f>
        <v>0</v>
      </c>
      <c r="P12" s="15">
        <f>VLOOKUP($C12,'[1]index options 2013'!$G$2:$X$18,9,0)</f>
        <v>0</v>
      </c>
      <c r="Q12" s="15">
        <f>VLOOKUP($C12,'[1]index options 2013'!$G$2:$X$18,8,0)</f>
        <v>0</v>
      </c>
      <c r="R12" s="15">
        <f>VLOOKUP($C12,'[1]index options 2013'!$G$2:$X$18,7,0)</f>
        <v>0</v>
      </c>
    </row>
    <row r="13" spans="1:18" x14ac:dyDescent="0.25">
      <c r="A13" s="17" t="s">
        <v>77</v>
      </c>
      <c r="B13" s="9" t="s">
        <v>67</v>
      </c>
      <c r="C13" s="9" t="s">
        <v>68</v>
      </c>
      <c r="D13" s="15">
        <v>0</v>
      </c>
      <c r="E13" s="15">
        <v>0</v>
      </c>
      <c r="F13" s="15">
        <v>0</v>
      </c>
      <c r="G13" s="15">
        <f>VLOOKUP($C13,'[1]index options 2013'!$G$2:$X$18,18,0)</f>
        <v>0</v>
      </c>
      <c r="H13" s="15">
        <f>VLOOKUP($C13,'[1]index options 2013'!$G$2:$X$18,17,0)</f>
        <v>0</v>
      </c>
      <c r="I13" s="15">
        <f>VLOOKUP($C13,'[1]index options 2013'!$G$2:$X$18,16,0)</f>
        <v>0</v>
      </c>
      <c r="J13" s="15">
        <f>VLOOKUP($C13,'[1]index options 2013'!$G$2:$X$18,15,0)</f>
        <v>0</v>
      </c>
      <c r="K13" s="15">
        <f>VLOOKUP($C13,'[1]index options 2013'!$G$2:$X$18,14,0)</f>
        <v>0</v>
      </c>
      <c r="L13" s="15">
        <f>VLOOKUP($C13,'[1]index options 2013'!$G$2:$X$18,13,0)</f>
        <v>0</v>
      </c>
      <c r="M13" s="15">
        <f>VLOOKUP($C13,'[1]index options 2013'!$G$2:$X$18,12,0)</f>
        <v>0</v>
      </c>
      <c r="N13" s="15">
        <f>VLOOKUP($C13,'[1]index options 2013'!$G$2:$X$18,11,0)</f>
        <v>0</v>
      </c>
      <c r="O13" s="15">
        <f>VLOOKUP($C13,'[1]index options 2013'!$G$2:$X$18,10,0)</f>
        <v>0</v>
      </c>
      <c r="P13" s="15">
        <f>VLOOKUP($C13,'[1]index options 2013'!$G$2:$X$18,9,0)</f>
        <v>0</v>
      </c>
      <c r="Q13" s="15">
        <f>VLOOKUP($C13,'[1]index options 2013'!$G$2:$X$18,8,0)</f>
        <v>0</v>
      </c>
      <c r="R13" s="15">
        <f>VLOOKUP($C13,'[1]index options 2013'!$G$2:$X$18,7,0)</f>
        <v>0</v>
      </c>
    </row>
    <row r="14" spans="1:18" x14ac:dyDescent="0.25">
      <c r="A14" s="17" t="s">
        <v>77</v>
      </c>
      <c r="B14" s="9" t="s">
        <v>67</v>
      </c>
      <c r="C14" s="9" t="s">
        <v>69</v>
      </c>
      <c r="D14" s="15">
        <v>0</v>
      </c>
      <c r="E14" s="15">
        <v>0</v>
      </c>
      <c r="F14" s="15">
        <v>0</v>
      </c>
      <c r="G14" s="15">
        <f>VLOOKUP($C14,'[1]index options 2013'!$G$2:$X$18,18,0)</f>
        <v>0</v>
      </c>
      <c r="H14" s="15">
        <f>VLOOKUP($C14,'[1]index options 2013'!$G$2:$X$18,17,0)</f>
        <v>0</v>
      </c>
      <c r="I14" s="15">
        <f>VLOOKUP($C14,'[1]index options 2013'!$G$2:$X$18,16,0)</f>
        <v>0</v>
      </c>
      <c r="J14" s="15">
        <f>VLOOKUP($C14,'[1]index options 2013'!$G$2:$X$18,15,0)</f>
        <v>0</v>
      </c>
      <c r="K14" s="15">
        <f>VLOOKUP($C14,'[1]index options 2013'!$G$2:$X$18,14,0)</f>
        <v>0</v>
      </c>
      <c r="L14" s="15">
        <f>VLOOKUP($C14,'[1]index options 2013'!$G$2:$X$18,13,0)</f>
        <v>0</v>
      </c>
      <c r="M14" s="15">
        <f>VLOOKUP($C14,'[1]index options 2013'!$G$2:$X$18,12,0)</f>
        <v>0</v>
      </c>
      <c r="N14" s="15">
        <f>VLOOKUP($C14,'[1]index options 2013'!$G$2:$X$18,11,0)</f>
        <v>0</v>
      </c>
      <c r="O14" s="15">
        <f>VLOOKUP($C14,'[1]index options 2013'!$G$2:$X$18,10,0)</f>
        <v>0</v>
      </c>
      <c r="P14" s="15">
        <f>VLOOKUP($C14,'[1]index options 2013'!$G$2:$X$18,9,0)</f>
        <v>0</v>
      </c>
      <c r="Q14" s="15">
        <f>VLOOKUP($C14,'[1]index options 2013'!$G$2:$X$18,8,0)</f>
        <v>0</v>
      </c>
      <c r="R14" s="15">
        <f>VLOOKUP($C14,'[1]index options 2013'!$G$2:$X$18,7,0)</f>
        <v>0</v>
      </c>
    </row>
    <row r="15" spans="1:18" x14ac:dyDescent="0.25">
      <c r="A15" s="17" t="s">
        <v>77</v>
      </c>
      <c r="B15" s="9" t="s">
        <v>70</v>
      </c>
      <c r="C15" s="9" t="s">
        <v>71</v>
      </c>
      <c r="D15" s="15">
        <v>0</v>
      </c>
      <c r="E15" s="15">
        <v>0</v>
      </c>
      <c r="F15" s="15">
        <v>0</v>
      </c>
      <c r="G15" s="15">
        <f>VLOOKUP($C15,'[1]index options 2013'!$G$2:$X$18,18,0)</f>
        <v>0</v>
      </c>
      <c r="H15" s="15">
        <f>VLOOKUP($C15,'[1]index options 2013'!$G$2:$X$18,17,0)</f>
        <v>0</v>
      </c>
      <c r="I15" s="15">
        <f>VLOOKUP($C15,'[1]index options 2013'!$G$2:$X$18,16,0)</f>
        <v>0</v>
      </c>
      <c r="J15" s="15">
        <f>VLOOKUP($C15,'[1]index options 2013'!$G$2:$X$18,15,0)</f>
        <v>0</v>
      </c>
      <c r="K15" s="15">
        <f>VLOOKUP($C15,'[1]index options 2013'!$G$2:$X$18,14,0)</f>
        <v>0</v>
      </c>
      <c r="L15" s="15">
        <f>VLOOKUP($C15,'[1]index options 2013'!$G$2:$X$18,13,0)</f>
        <v>0</v>
      </c>
      <c r="M15" s="15">
        <f>VLOOKUP($C15,'[1]index options 2013'!$G$2:$X$18,12,0)</f>
        <v>0</v>
      </c>
      <c r="N15" s="15">
        <f>VLOOKUP($C15,'[1]index options 2013'!$G$2:$X$18,11,0)</f>
        <v>0</v>
      </c>
      <c r="O15" s="15">
        <f>VLOOKUP($C15,'[1]index options 2013'!$G$2:$X$18,10,0)</f>
        <v>0</v>
      </c>
      <c r="P15" s="15">
        <f>VLOOKUP($C15,'[1]index options 2013'!$G$2:$X$18,9,0)</f>
        <v>0</v>
      </c>
      <c r="Q15" s="15">
        <f>VLOOKUP($C15,'[1]index options 2013'!$G$2:$X$18,8,0)</f>
        <v>0</v>
      </c>
      <c r="R15" s="15">
        <f>VLOOKUP($C15,'[1]index options 2013'!$G$2:$X$18,7,0)</f>
        <v>0</v>
      </c>
    </row>
    <row r="16" spans="1:18" x14ac:dyDescent="0.25">
      <c r="A16" s="17" t="s">
        <v>77</v>
      </c>
      <c r="B16" s="9" t="s">
        <v>72</v>
      </c>
      <c r="C16" s="9" t="s">
        <v>73</v>
      </c>
      <c r="D16" s="15">
        <v>0</v>
      </c>
      <c r="E16" s="15">
        <v>0</v>
      </c>
      <c r="F16" s="15">
        <v>0</v>
      </c>
      <c r="G16" s="15">
        <f>VLOOKUP($C16,'[1]index options 2013'!$G$2:$X$18,18,0)</f>
        <v>0</v>
      </c>
      <c r="H16" s="15">
        <f>VLOOKUP($C16,'[1]index options 2013'!$G$2:$X$18,17,0)</f>
        <v>0</v>
      </c>
      <c r="I16" s="15">
        <f>VLOOKUP($C16,'[1]index options 2013'!$G$2:$X$18,16,0)</f>
        <v>0</v>
      </c>
      <c r="J16" s="15">
        <f>VLOOKUP($C16,'[1]index options 2013'!$G$2:$X$18,15,0)</f>
        <v>0</v>
      </c>
      <c r="K16" s="15">
        <f>VLOOKUP($C16,'[1]index options 2013'!$G$2:$X$18,14,0)</f>
        <v>0</v>
      </c>
      <c r="L16" s="15">
        <f>VLOOKUP($C16,'[1]index options 2013'!$G$2:$X$18,13,0)</f>
        <v>0</v>
      </c>
      <c r="M16" s="15">
        <f>VLOOKUP($C16,'[1]index options 2013'!$G$2:$X$18,12,0)</f>
        <v>0</v>
      </c>
      <c r="N16" s="15">
        <f>VLOOKUP($C16,'[1]index options 2013'!$G$2:$X$18,11,0)</f>
        <v>0</v>
      </c>
      <c r="O16" s="15">
        <f>VLOOKUP($C16,'[1]index options 2013'!$G$2:$X$18,10,0)</f>
        <v>0</v>
      </c>
      <c r="P16" s="15">
        <f>VLOOKUP($C16,'[1]index options 2013'!$G$2:$X$18,9,0)</f>
        <v>0</v>
      </c>
      <c r="Q16" s="15">
        <f>VLOOKUP($C16,'[1]index options 2013'!$G$2:$X$18,8,0)</f>
        <v>0</v>
      </c>
      <c r="R16" s="15">
        <f>VLOOKUP($C16,'[1]index options 2013'!$G$2:$X$18,7,0)</f>
        <v>0</v>
      </c>
    </row>
    <row r="17" spans="1:18" x14ac:dyDescent="0.25">
      <c r="A17" s="17" t="s">
        <v>77</v>
      </c>
      <c r="B17" s="9" t="s">
        <v>72</v>
      </c>
      <c r="C17" s="9" t="s">
        <v>74</v>
      </c>
      <c r="D17" s="15">
        <v>0</v>
      </c>
      <c r="E17" s="15">
        <v>0</v>
      </c>
      <c r="F17" s="15">
        <v>0</v>
      </c>
      <c r="G17" s="15">
        <f>VLOOKUP($C17,'[1]index options 2013'!$G$2:$X$18,18,0)</f>
        <v>0</v>
      </c>
      <c r="H17" s="15">
        <f>VLOOKUP($C17,'[1]index options 2013'!$G$2:$X$18,17,0)</f>
        <v>0</v>
      </c>
      <c r="I17" s="15">
        <f>VLOOKUP($C17,'[1]index options 2013'!$G$2:$X$18,16,0)</f>
        <v>0</v>
      </c>
      <c r="J17" s="15">
        <f>VLOOKUP($C17,'[1]index options 2013'!$G$2:$X$18,15,0)</f>
        <v>0</v>
      </c>
      <c r="K17" s="15">
        <f>VLOOKUP($C17,'[1]index options 2013'!$G$2:$X$18,14,0)</f>
        <v>0</v>
      </c>
      <c r="L17" s="15">
        <f>VLOOKUP($C17,'[1]index options 2013'!$G$2:$X$18,13,0)</f>
        <v>0</v>
      </c>
      <c r="M17" s="15">
        <f>VLOOKUP($C17,'[1]index options 2013'!$G$2:$X$18,12,0)</f>
        <v>0</v>
      </c>
      <c r="N17" s="15">
        <f>VLOOKUP($C17,'[1]index options 2013'!$G$2:$X$18,11,0)</f>
        <v>0</v>
      </c>
      <c r="O17" s="15">
        <f>VLOOKUP($C17,'[1]index options 2013'!$G$2:$X$18,10,0)</f>
        <v>0</v>
      </c>
      <c r="P17" s="15">
        <f>VLOOKUP($C17,'[1]index options 2013'!$G$2:$X$18,9,0)</f>
        <v>0</v>
      </c>
      <c r="Q17" s="15">
        <f>VLOOKUP($C17,'[1]index options 2013'!$G$2:$X$18,8,0)</f>
        <v>0</v>
      </c>
      <c r="R17" s="15">
        <f>VLOOKUP($C17,'[1]index options 2013'!$G$2:$X$18,7,0)</f>
        <v>0</v>
      </c>
    </row>
    <row r="18" spans="1:18" x14ac:dyDescent="0.25">
      <c r="A18"/>
    </row>
    <row r="19" spans="1:18" x14ac:dyDescent="0.25">
      <c r="A19"/>
    </row>
    <row r="20" spans="1:18" x14ac:dyDescent="0.25">
      <c r="A20"/>
    </row>
    <row r="21" spans="1:18" x14ac:dyDescent="0.25">
      <c r="A2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Bclear sn futs</vt:lpstr>
      <vt:lpstr>Bclear sn options</vt:lpstr>
      <vt:lpstr>Bclear index options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Costabile</dc:creator>
  <cp:lastModifiedBy>Nick Sawyer</cp:lastModifiedBy>
  <dcterms:created xsi:type="dcterms:W3CDTF">2014-04-24T20:19:44Z</dcterms:created>
  <dcterms:modified xsi:type="dcterms:W3CDTF">2014-05-24T09:28:16Z</dcterms:modified>
</cp:coreProperties>
</file>